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showInkAnnotation="0" defaultThemeVersion="124226"/>
  <mc:AlternateContent xmlns:mc="http://schemas.openxmlformats.org/markup-compatibility/2006">
    <mc:Choice Requires="x15">
      <x15ac:absPath xmlns:x15ac="http://schemas.microsoft.com/office/spreadsheetml/2010/11/ac" url="C:\Users\григель\Desktop\"/>
    </mc:Choice>
  </mc:AlternateContent>
  <xr:revisionPtr revIDLastSave="0" documentId="13_ncr:1_{2FD69513-C6FB-42A3-8202-7F7FE66A1592}" xr6:coauthVersionLast="47" xr6:coauthVersionMax="47" xr10:uidLastSave="{00000000-0000-0000-0000-000000000000}"/>
  <bookViews>
    <workbookView xWindow="-120" yWindow="-120" windowWidth="29040" windowHeight="15840" tabRatio="601" firstSheet="2" activeTab="12" xr2:uid="{00000000-000D-0000-FFFF-FFFF00000000}"/>
  </bookViews>
  <sheets>
    <sheet name="пример" sheetId="8" state="hidden" r:id="rId1"/>
    <sheet name="квартальный отчет Вариант 1" sheetId="4" state="hidden" r:id="rId2"/>
    <sheet name="всего" sheetId="46" r:id="rId3"/>
    <sheet name="01" sheetId="39" r:id="rId4"/>
    <sheet name="02" sheetId="40" r:id="rId5"/>
    <sheet name="3" sheetId="33" r:id="rId6"/>
    <sheet name="4" sheetId="35" r:id="rId7"/>
    <sheet name="7" sheetId="29" r:id="rId8"/>
    <sheet name="10" sheetId="27" r:id="rId9"/>
    <sheet name="11" sheetId="26" r:id="rId10"/>
    <sheet name="12" sheetId="36" r:id="rId11"/>
    <sheet name="13" sheetId="42" r:id="rId12"/>
    <sheet name="14" sheetId="41" r:id="rId13"/>
  </sheets>
  <definedNames>
    <definedName name="_xlnm._FilterDatabase" localSheetId="3" hidden="1">'01'!$A$9:$N$206</definedName>
    <definedName name="_xlnm._FilterDatabase" localSheetId="4" hidden="1">'02'!$A$9:$N$250</definedName>
    <definedName name="_xlnm._FilterDatabase" localSheetId="8" hidden="1">'10'!$A$8:$N$28</definedName>
    <definedName name="_xlnm._FilterDatabase" localSheetId="9" hidden="1">'11'!$A$8:$N$23</definedName>
    <definedName name="_xlnm._FilterDatabase" localSheetId="10" hidden="1">'12'!$A$9:$N$19</definedName>
    <definedName name="_xlnm._FilterDatabase" localSheetId="12" hidden="1">'14'!$A$9:$P$18</definedName>
    <definedName name="_xlnm._FilterDatabase" localSheetId="5" hidden="1">'3'!$A$9:$N$51</definedName>
    <definedName name="_xlnm._FilterDatabase" localSheetId="6" hidden="1">'4'!$A$9:$N$62</definedName>
    <definedName name="_xlnm._FilterDatabase" localSheetId="7" hidden="1">'7'!$A$9:$N$47</definedName>
    <definedName name="_xlnm._FilterDatabase" localSheetId="0" hidden="1">пример!$A$3:$O$16</definedName>
    <definedName name="_xlnm.Print_Titles" localSheetId="8">'10'!#REF!</definedName>
    <definedName name="_xlnm.Print_Titles" localSheetId="9">'11'!#REF!</definedName>
    <definedName name="_xlnm.Print_Titles" localSheetId="10">'12'!#REF!</definedName>
    <definedName name="_xlnm.Print_Titles" localSheetId="5">'3'!$9:$9</definedName>
    <definedName name="_xlnm.Print_Titles" localSheetId="7">'7'!#REF!</definedName>
    <definedName name="километр" localSheetId="3">#REF!</definedName>
    <definedName name="километр" localSheetId="4">#REF!</definedName>
    <definedName name="километр" localSheetId="8">#REF!</definedName>
    <definedName name="километр" localSheetId="9">#REF!</definedName>
    <definedName name="километр" localSheetId="10">#REF!</definedName>
    <definedName name="километр" localSheetId="5">#REF!</definedName>
    <definedName name="километр" localSheetId="6">#REF!</definedName>
    <definedName name="километр" localSheetId="7">#REF!</definedName>
    <definedName name="километр" localSheetId="1">#REF!</definedName>
    <definedName name="километр" localSheetId="0">#REF!</definedName>
    <definedName name="километр">#REF!</definedName>
    <definedName name="_xlnm.Print_Area" localSheetId="6">'4'!$A$1:$N$65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0" i="33" l="1"/>
  <c r="L11" i="33" s="1"/>
  <c r="L206" i="40"/>
  <c r="I12" i="29" l="1"/>
  <c r="N106" i="40" l="1"/>
  <c r="N132" i="39" l="1"/>
  <c r="M132" i="39"/>
  <c r="L14" i="36" l="1"/>
  <c r="L132" i="39" l="1"/>
  <c r="G130" i="39"/>
  <c r="L82" i="39" l="1"/>
  <c r="L83" i="39"/>
  <c r="G81" i="39"/>
  <c r="M15" i="36" l="1"/>
  <c r="M16" i="36"/>
  <c r="M12" i="36" s="1"/>
  <c r="M100" i="40"/>
  <c r="M99" i="40"/>
  <c r="M19" i="40"/>
  <c r="N19" i="40"/>
  <c r="M34" i="40"/>
  <c r="M33" i="40" s="1"/>
  <c r="N34" i="40"/>
  <c r="N33" i="40" s="1"/>
  <c r="L34" i="40"/>
  <c r="L33" i="40" s="1"/>
  <c r="N105" i="40"/>
  <c r="M106" i="40"/>
  <c r="M105" i="40"/>
  <c r="M104" i="40" s="1"/>
  <c r="M93" i="40"/>
  <c r="M92" i="40" s="1"/>
  <c r="M94" i="40"/>
  <c r="L29" i="40"/>
  <c r="L28" i="40" s="1"/>
  <c r="M11" i="36" l="1"/>
  <c r="M14" i="36"/>
  <c r="M10" i="36"/>
  <c r="N104" i="40"/>
  <c r="M98" i="40"/>
  <c r="L78" i="40" l="1"/>
  <c r="L73" i="40"/>
  <c r="M73" i="40"/>
  <c r="M71" i="40"/>
  <c r="G71" i="40"/>
  <c r="G204" i="40"/>
  <c r="L121" i="40"/>
  <c r="L122" i="40"/>
  <c r="M122" i="40"/>
  <c r="N122" i="40"/>
  <c r="L30" i="35" l="1"/>
  <c r="L31" i="35"/>
  <c r="E11" i="40" l="1"/>
  <c r="E15" i="40"/>
  <c r="F13" i="40"/>
  <c r="G13" i="40"/>
  <c r="J13" i="40"/>
  <c r="M49" i="39" l="1"/>
  <c r="N49" i="39"/>
  <c r="L49" i="39"/>
  <c r="N50" i="29" l="1"/>
  <c r="M50" i="29"/>
  <c r="L50" i="29"/>
  <c r="N49" i="29"/>
  <c r="N48" i="29" s="1"/>
  <c r="M49" i="29"/>
  <c r="L49" i="29"/>
  <c r="L36" i="29"/>
  <c r="M76" i="40"/>
  <c r="M78" i="40"/>
  <c r="M56" i="40"/>
  <c r="N56" i="40"/>
  <c r="L56" i="40"/>
  <c r="M57" i="40"/>
  <c r="N57" i="40"/>
  <c r="L57" i="40"/>
  <c r="M50" i="40"/>
  <c r="N50" i="40"/>
  <c r="L50" i="40"/>
  <c r="M51" i="40"/>
  <c r="N51" i="40"/>
  <c r="M52" i="40"/>
  <c r="N52" i="40"/>
  <c r="L52" i="40"/>
  <c r="M45" i="40"/>
  <c r="N45" i="40"/>
  <c r="M46" i="40"/>
  <c r="N46" i="40"/>
  <c r="L45" i="40"/>
  <c r="M24" i="40"/>
  <c r="M23" i="40" s="1"/>
  <c r="N24" i="40"/>
  <c r="N23" i="40" s="1"/>
  <c r="L24" i="40"/>
  <c r="L23" i="40" s="1"/>
  <c r="N13" i="39"/>
  <c r="M13" i="39"/>
  <c r="L13" i="39"/>
  <c r="L48" i="29" l="1"/>
  <c r="N11" i="40"/>
  <c r="M48" i="29"/>
  <c r="L127" i="39"/>
  <c r="L125" i="39" s="1"/>
  <c r="M125" i="39"/>
  <c r="N125" i="39"/>
  <c r="N44" i="40" l="1"/>
  <c r="N40" i="40"/>
  <c r="M44" i="40"/>
  <c r="M38" i="40"/>
  <c r="M39" i="40"/>
  <c r="M11" i="40" s="1"/>
  <c r="L51" i="40"/>
  <c r="L83" i="40"/>
  <c r="N38" i="40" l="1"/>
  <c r="M206" i="40"/>
  <c r="N206" i="40"/>
  <c r="L204" i="40"/>
  <c r="G120" i="40"/>
  <c r="L81" i="40" l="1"/>
  <c r="L44" i="33"/>
  <c r="G42" i="33"/>
  <c r="L55" i="35"/>
  <c r="G53" i="35"/>
  <c r="M30" i="35"/>
  <c r="N30" i="35"/>
  <c r="M31" i="35"/>
  <c r="N31" i="35"/>
  <c r="G31" i="35"/>
  <c r="G29" i="35"/>
  <c r="L23" i="39" l="1"/>
  <c r="N23" i="39" l="1"/>
  <c r="N21" i="39" s="1"/>
  <c r="M23" i="39"/>
  <c r="M21" i="39" s="1"/>
  <c r="L21" i="39"/>
  <c r="N55" i="39"/>
  <c r="L28" i="39"/>
  <c r="G81" i="40" l="1"/>
  <c r="N17" i="40"/>
  <c r="L19" i="40"/>
  <c r="M16" i="33"/>
  <c r="M14" i="33" s="1"/>
  <c r="N16" i="33"/>
  <c r="N14" i="33" s="1"/>
  <c r="L16" i="33"/>
  <c r="L14" i="33" s="1"/>
  <c r="M31" i="29"/>
  <c r="N31" i="29"/>
  <c r="L31" i="29"/>
  <c r="M32" i="29"/>
  <c r="N32" i="29"/>
  <c r="L32" i="29"/>
  <c r="M17" i="40" l="1"/>
  <c r="L17" i="40"/>
  <c r="L46" i="40" l="1"/>
  <c r="L44" i="40" l="1"/>
  <c r="L67" i="40"/>
  <c r="L11" i="40" s="1"/>
  <c r="L66" i="40" l="1"/>
  <c r="L120" i="40" l="1"/>
  <c r="L81" i="39"/>
  <c r="L130" i="39" l="1"/>
  <c r="N16" i="41"/>
  <c r="N12" i="41" s="1"/>
  <c r="M16" i="41"/>
  <c r="M14" i="41" s="1"/>
  <c r="L16" i="41"/>
  <c r="L14" i="41" s="1"/>
  <c r="N11" i="41"/>
  <c r="M11" i="41"/>
  <c r="L11" i="41"/>
  <c r="J10" i="41"/>
  <c r="I10" i="41"/>
  <c r="G10" i="41"/>
  <c r="F10" i="41"/>
  <c r="E10" i="41"/>
  <c r="N15" i="42"/>
  <c r="N11" i="42" s="1"/>
  <c r="N10" i="42" s="1"/>
  <c r="M15" i="42"/>
  <c r="M14" i="42" s="1"/>
  <c r="L15" i="42"/>
  <c r="L14" i="42" s="1"/>
  <c r="N16" i="36"/>
  <c r="N12" i="36" s="1"/>
  <c r="L16" i="36"/>
  <c r="N15" i="36"/>
  <c r="N11" i="36" s="1"/>
  <c r="L15" i="36"/>
  <c r="L11" i="36" s="1"/>
  <c r="N14" i="36"/>
  <c r="L12" i="36"/>
  <c r="J10" i="36"/>
  <c r="G10" i="36"/>
  <c r="F10" i="36"/>
  <c r="E10" i="36"/>
  <c r="N20" i="26"/>
  <c r="M20" i="26"/>
  <c r="L20" i="26"/>
  <c r="N19" i="26"/>
  <c r="N10" i="26" s="1"/>
  <c r="M19" i="26"/>
  <c r="M10" i="26" s="1"/>
  <c r="L19" i="26"/>
  <c r="L10" i="26" s="1"/>
  <c r="N18" i="26"/>
  <c r="M18" i="26"/>
  <c r="L18" i="26"/>
  <c r="N15" i="26"/>
  <c r="M15" i="26"/>
  <c r="L15" i="26"/>
  <c r="N13" i="26"/>
  <c r="M13" i="26"/>
  <c r="L13" i="26"/>
  <c r="J11" i="26"/>
  <c r="I11" i="26"/>
  <c r="G11" i="26"/>
  <c r="F11" i="26"/>
  <c r="E11" i="26"/>
  <c r="J10" i="26"/>
  <c r="I10" i="26"/>
  <c r="G10" i="26"/>
  <c r="F10" i="26"/>
  <c r="E10" i="26"/>
  <c r="I9" i="26"/>
  <c r="F9" i="26"/>
  <c r="E9" i="26"/>
  <c r="N26" i="27"/>
  <c r="M26" i="27"/>
  <c r="L26" i="27"/>
  <c r="N24" i="27"/>
  <c r="M24" i="27"/>
  <c r="L24" i="27"/>
  <c r="G24" i="27"/>
  <c r="N21" i="27"/>
  <c r="M21" i="27"/>
  <c r="L21" i="27"/>
  <c r="N19" i="27"/>
  <c r="M19" i="27"/>
  <c r="L19" i="27"/>
  <c r="G19" i="27"/>
  <c r="G11" i="27" s="1"/>
  <c r="N15" i="27"/>
  <c r="M15" i="27"/>
  <c r="L15" i="27"/>
  <c r="N13" i="27"/>
  <c r="M13" i="27"/>
  <c r="L13" i="27"/>
  <c r="J12" i="27"/>
  <c r="I12" i="27"/>
  <c r="G12" i="27"/>
  <c r="F12" i="27"/>
  <c r="E12" i="27"/>
  <c r="J11" i="27"/>
  <c r="I11" i="27"/>
  <c r="F11" i="27"/>
  <c r="E11" i="27"/>
  <c r="N10" i="27"/>
  <c r="M10" i="27"/>
  <c r="L10" i="27"/>
  <c r="J10" i="27"/>
  <c r="I10" i="27"/>
  <c r="G10" i="27"/>
  <c r="F10" i="27"/>
  <c r="E10" i="27"/>
  <c r="J9" i="27"/>
  <c r="I9" i="27"/>
  <c r="G9" i="27"/>
  <c r="F9" i="27"/>
  <c r="E9" i="27"/>
  <c r="N44" i="29"/>
  <c r="M44" i="29"/>
  <c r="L44" i="29"/>
  <c r="N43" i="29"/>
  <c r="M43" i="29"/>
  <c r="L43" i="29"/>
  <c r="N38" i="29"/>
  <c r="M38" i="29"/>
  <c r="L38" i="29"/>
  <c r="N37" i="29"/>
  <c r="M37" i="29"/>
  <c r="L37" i="29"/>
  <c r="N24" i="29"/>
  <c r="M24" i="29"/>
  <c r="L24" i="29"/>
  <c r="N23" i="29"/>
  <c r="M23" i="29"/>
  <c r="L23" i="29"/>
  <c r="N16" i="29"/>
  <c r="N12" i="29" s="1"/>
  <c r="M16" i="29"/>
  <c r="L16" i="29"/>
  <c r="N15" i="29"/>
  <c r="N11" i="29" s="1"/>
  <c r="M15" i="29"/>
  <c r="L15" i="29"/>
  <c r="J12" i="29"/>
  <c r="H12" i="29"/>
  <c r="G12" i="29"/>
  <c r="F12" i="29"/>
  <c r="E12" i="29"/>
  <c r="J10" i="29"/>
  <c r="I10" i="29"/>
  <c r="H10" i="29"/>
  <c r="G10" i="29"/>
  <c r="F10" i="29"/>
  <c r="E10" i="29"/>
  <c r="L53" i="35"/>
  <c r="N53" i="35"/>
  <c r="M53" i="35"/>
  <c r="L11" i="35"/>
  <c r="N29" i="35"/>
  <c r="M29" i="35"/>
  <c r="N26" i="35"/>
  <c r="M26" i="35"/>
  <c r="M24" i="35" s="1"/>
  <c r="L26" i="35"/>
  <c r="L24" i="35" s="1"/>
  <c r="N21" i="35"/>
  <c r="N19" i="35" s="1"/>
  <c r="M21" i="35"/>
  <c r="M19" i="35" s="1"/>
  <c r="L21" i="35"/>
  <c r="L19" i="35" s="1"/>
  <c r="N16" i="35"/>
  <c r="M16" i="35"/>
  <c r="L16" i="35"/>
  <c r="N14" i="35"/>
  <c r="M14" i="35"/>
  <c r="L14" i="35"/>
  <c r="N11" i="35"/>
  <c r="M11" i="35"/>
  <c r="J10" i="35"/>
  <c r="I10" i="35"/>
  <c r="G10" i="35"/>
  <c r="F10" i="35"/>
  <c r="E10" i="35"/>
  <c r="B37" i="33"/>
  <c r="B31" i="33"/>
  <c r="G25" i="33"/>
  <c r="J19" i="33"/>
  <c r="J11" i="33" s="1"/>
  <c r="I19" i="33"/>
  <c r="I11" i="33" s="1"/>
  <c r="G19" i="33"/>
  <c r="G11" i="33" s="1"/>
  <c r="N13" i="33"/>
  <c r="M13" i="33"/>
  <c r="L13" i="33"/>
  <c r="J13" i="33"/>
  <c r="I13" i="33"/>
  <c r="H13" i="33"/>
  <c r="G13" i="33"/>
  <c r="F13" i="33"/>
  <c r="E13" i="33"/>
  <c r="N12" i="33"/>
  <c r="M12" i="33"/>
  <c r="I12" i="33"/>
  <c r="G12" i="33"/>
  <c r="F12" i="33"/>
  <c r="E12" i="33"/>
  <c r="N11" i="33"/>
  <c r="M11" i="33"/>
  <c r="F11" i="33"/>
  <c r="E11" i="33"/>
  <c r="J10" i="33"/>
  <c r="I10" i="33"/>
  <c r="G10" i="33"/>
  <c r="F10" i="33"/>
  <c r="E10" i="33"/>
  <c r="N204" i="40"/>
  <c r="M204" i="40"/>
  <c r="N120" i="40"/>
  <c r="G112" i="40"/>
  <c r="N88" i="40"/>
  <c r="N12" i="40" s="1"/>
  <c r="M88" i="40"/>
  <c r="M12" i="40" s="1"/>
  <c r="L88" i="40"/>
  <c r="L12" i="40" s="1"/>
  <c r="G86" i="40"/>
  <c r="G76" i="40"/>
  <c r="G50" i="40"/>
  <c r="G44" i="40"/>
  <c r="G38" i="40"/>
  <c r="G28" i="40"/>
  <c r="G11" i="40" s="1"/>
  <c r="G17" i="40"/>
  <c r="G10" i="40" s="1"/>
  <c r="J15" i="40"/>
  <c r="I15" i="40"/>
  <c r="G15" i="40"/>
  <c r="F15" i="40"/>
  <c r="N14" i="40"/>
  <c r="M14" i="40"/>
  <c r="L14" i="40"/>
  <c r="J12" i="40"/>
  <c r="J11" i="40"/>
  <c r="I11" i="40"/>
  <c r="F11" i="40"/>
  <c r="J10" i="40"/>
  <c r="I10" i="40"/>
  <c r="F10" i="40"/>
  <c r="N130" i="39"/>
  <c r="M130" i="39"/>
  <c r="M81" i="39"/>
  <c r="G13" i="39"/>
  <c r="M77" i="39"/>
  <c r="L77" i="39"/>
  <c r="M76" i="39"/>
  <c r="L76" i="39"/>
  <c r="N71" i="39"/>
  <c r="N69" i="39" s="1"/>
  <c r="N65" i="39"/>
  <c r="N63" i="39" s="1"/>
  <c r="M63" i="39"/>
  <c r="L63" i="39"/>
  <c r="N60" i="39"/>
  <c r="M60" i="39"/>
  <c r="M58" i="39" s="1"/>
  <c r="L58" i="39"/>
  <c r="M55" i="39"/>
  <c r="M53" i="39" s="1"/>
  <c r="N53" i="39"/>
  <c r="L53" i="39"/>
  <c r="N47" i="39"/>
  <c r="M47" i="39"/>
  <c r="L47" i="39"/>
  <c r="L44" i="39"/>
  <c r="L42" i="39" s="1"/>
  <c r="N42" i="39"/>
  <c r="M42" i="39"/>
  <c r="N39" i="39"/>
  <c r="N37" i="39" s="1"/>
  <c r="M39" i="39"/>
  <c r="M37" i="39" s="1"/>
  <c r="L37" i="39"/>
  <c r="L26" i="39"/>
  <c r="N26" i="39"/>
  <c r="M26" i="39"/>
  <c r="J26" i="39"/>
  <c r="J12" i="39" s="1"/>
  <c r="I26" i="39"/>
  <c r="I12" i="39" s="1"/>
  <c r="G26" i="39"/>
  <c r="G12" i="39" s="1"/>
  <c r="N16" i="39"/>
  <c r="M16" i="39"/>
  <c r="L16" i="39"/>
  <c r="N15" i="39"/>
  <c r="N11" i="39" s="1"/>
  <c r="M15" i="39"/>
  <c r="L15" i="39"/>
  <c r="J14" i="39"/>
  <c r="J10" i="39" s="1"/>
  <c r="I14" i="39"/>
  <c r="I10" i="39" s="1"/>
  <c r="G14" i="39"/>
  <c r="G10" i="39" s="1"/>
  <c r="J13" i="39"/>
  <c r="I13" i="39"/>
  <c r="F13" i="39"/>
  <c r="E13" i="39"/>
  <c r="Q10" i="4"/>
  <c r="L18" i="8"/>
  <c r="L17" i="8"/>
  <c r="L16" i="8"/>
  <c r="L15" i="8"/>
  <c r="L14" i="8"/>
  <c r="L13" i="8"/>
  <c r="L12" i="8"/>
  <c r="L11" i="8"/>
  <c r="O10" i="8"/>
  <c r="N10" i="8"/>
  <c r="M10" i="8"/>
  <c r="K10" i="8"/>
  <c r="L9" i="8"/>
  <c r="L8" i="8"/>
  <c r="L7" i="8"/>
  <c r="L6" i="8"/>
  <c r="O5" i="8"/>
  <c r="N5" i="8"/>
  <c r="M5" i="8"/>
  <c r="K5" i="8"/>
  <c r="N14" i="42" l="1"/>
  <c r="M11" i="26"/>
  <c r="M12" i="39"/>
  <c r="M11" i="29"/>
  <c r="M11" i="39"/>
  <c r="L12" i="29"/>
  <c r="L11" i="29"/>
  <c r="M12" i="29"/>
  <c r="L12" i="39"/>
  <c r="L11" i="39"/>
  <c r="M86" i="40"/>
  <c r="M10" i="40"/>
  <c r="N86" i="40"/>
  <c r="N10" i="40"/>
  <c r="N12" i="39"/>
  <c r="N10" i="39" s="1"/>
  <c r="L11" i="26"/>
  <c r="L9" i="26" s="1"/>
  <c r="M11" i="42"/>
  <c r="M10" i="42" s="1"/>
  <c r="L12" i="41"/>
  <c r="N58" i="39"/>
  <c r="N10" i="33"/>
  <c r="N24" i="35"/>
  <c r="N12" i="35"/>
  <c r="N10" i="35" s="1"/>
  <c r="N14" i="39"/>
  <c r="M12" i="35"/>
  <c r="M10" i="35" s="1"/>
  <c r="N30" i="29"/>
  <c r="M36" i="29"/>
  <c r="M9" i="26"/>
  <c r="L11" i="42"/>
  <c r="L10" i="42" s="1"/>
  <c r="N10" i="36"/>
  <c r="L10" i="8"/>
  <c r="L75" i="39"/>
  <c r="L42" i="29"/>
  <c r="N10" i="41"/>
  <c r="M12" i="41"/>
  <c r="M10" i="41" s="1"/>
  <c r="L86" i="40"/>
  <c r="L10" i="40"/>
  <c r="L5" i="8"/>
  <c r="L29" i="35"/>
  <c r="L11" i="27"/>
  <c r="L9" i="27" s="1"/>
  <c r="M10" i="33"/>
  <c r="M42" i="29"/>
  <c r="M14" i="39"/>
  <c r="M75" i="39"/>
  <c r="M22" i="29"/>
  <c r="N36" i="29"/>
  <c r="N14" i="29"/>
  <c r="M30" i="29"/>
  <c r="L22" i="29"/>
  <c r="L30" i="29"/>
  <c r="N42" i="29"/>
  <c r="L14" i="29"/>
  <c r="N22" i="29"/>
  <c r="M14" i="29"/>
  <c r="M11" i="27"/>
  <c r="M9" i="27" s="1"/>
  <c r="L42" i="33"/>
  <c r="L12" i="33"/>
  <c r="L10" i="33" s="1"/>
  <c r="N11" i="26"/>
  <c r="N9" i="26" s="1"/>
  <c r="L10" i="41"/>
  <c r="L12" i="35"/>
  <c r="L10" i="35" s="1"/>
  <c r="N11" i="27"/>
  <c r="N9" i="27" s="1"/>
  <c r="N14" i="41"/>
  <c r="L14" i="39"/>
  <c r="L10" i="36"/>
  <c r="L10" i="39" l="1"/>
  <c r="N10" i="29"/>
  <c r="M10" i="29"/>
  <c r="L10" i="29"/>
  <c r="M10" i="39"/>
</calcChain>
</file>

<file path=xl/sharedStrings.xml><?xml version="1.0" encoding="utf-8"?>
<sst xmlns="http://schemas.openxmlformats.org/spreadsheetml/2006/main" count="3688" uniqueCount="782">
  <si>
    <t>Учреждение 1</t>
  </si>
  <si>
    <t>…</t>
  </si>
  <si>
    <t>Учреждение 2</t>
  </si>
  <si>
    <t>№ основного мероприятия программы</t>
  </si>
  <si>
    <t>Код направления расходов</t>
  </si>
  <si>
    <t>ххххх</t>
  </si>
  <si>
    <t>Цель предоставления субсидии/Планируемый результат закупки товаров, выполнения работ, оказания услуг</t>
  </si>
  <si>
    <t>Мероприятие 1</t>
  </si>
  <si>
    <t>Мероприятие 2</t>
  </si>
  <si>
    <t>Мероприятие v</t>
  </si>
  <si>
    <t>Основное мероприятие/Направление расходов/Мероприятие или Учреждение - получатель субсидии</t>
  </si>
  <si>
    <t>Учреждение  v</t>
  </si>
  <si>
    <t>Сума финансового обеспечения по годам реализации, руб.</t>
  </si>
  <si>
    <t>Х</t>
  </si>
  <si>
    <t>n</t>
  </si>
  <si>
    <t>(n+1)</t>
  </si>
  <si>
    <t>(n+2)</t>
  </si>
  <si>
    <t>Показатель выполнения мероприятия</t>
  </si>
  <si>
    <t>Наименование показателя</t>
  </si>
  <si>
    <t>ед. изм.</t>
  </si>
  <si>
    <t>плановое значение</t>
  </si>
  <si>
    <t>M</t>
  </si>
  <si>
    <t>Наименование  основного мероприятия  R</t>
  </si>
  <si>
    <t>M.N</t>
  </si>
  <si>
    <t>Наименование направления расходов N</t>
  </si>
  <si>
    <t>M.N.1</t>
  </si>
  <si>
    <t>M.N.2</t>
  </si>
  <si>
    <t>M.N.v</t>
  </si>
  <si>
    <t>M.(N+1)</t>
  </si>
  <si>
    <t>Наименование направления расходов (N+1)</t>
  </si>
  <si>
    <t>M.(N+1).1</t>
  </si>
  <si>
    <t>M.(N+1).2</t>
  </si>
  <si>
    <t>M.(N+1).v</t>
  </si>
  <si>
    <t>(M+1)</t>
  </si>
  <si>
    <t>Наименование основного мероприятия (N+1)</t>
  </si>
  <si>
    <t>….</t>
  </si>
  <si>
    <t>……</t>
  </si>
  <si>
    <t>Финансовое обеспечение в текущем финансовом году, руб.</t>
  </si>
  <si>
    <t>плановое значение на 01.01.n</t>
  </si>
  <si>
    <t>изменения за отчетный период</t>
  </si>
  <si>
    <t>плановое значение на конец отчетного периода</t>
  </si>
  <si>
    <t>фактическое значение на конец отчетного периода</t>
  </si>
  <si>
    <t>изменения за отчетный период (+/ -)</t>
  </si>
  <si>
    <t>кассове расходы на конец отчетного периода</t>
  </si>
  <si>
    <t>Кассовые расходы МАУ /МБУ</t>
  </si>
  <si>
    <t xml:space="preserve">Пояснения </t>
  </si>
  <si>
    <t>Всего на плановый период</t>
  </si>
  <si>
    <t>(n-1)</t>
  </si>
  <si>
    <t>Код основного мероприятия</t>
  </si>
  <si>
    <t>КВР</t>
  </si>
  <si>
    <t>Исполнитель мероприятия</t>
  </si>
  <si>
    <t>Код по СР</t>
  </si>
  <si>
    <t>Краткое наименование по СР</t>
  </si>
  <si>
    <t xml:space="preserve">Основное мероприятие/Направление расходов/Мероприятие </t>
  </si>
  <si>
    <t>Срок реализации</t>
  </si>
  <si>
    <t xml:space="preserve">M – порядковый номер основного мероприятия принимает значения начиная с «01» до «99» по количеству основных мероприятий муниципальной программы и соответствует 4-5 разряду кода целевой статьи расходов (КЦСР), указанных в доведенных до ответственного исполнителя (ответственного соисполнителя) муниципальной программы лимитах бюджетных обязательств.
N - порядковый номер направления расходов принимает значения равное  коду дополнительной классификации расходов (ДопКР), указанному в доведенных до ответственного исполнителя (ответственного соисполнителя) муниципальной программы лимитах бюджетных обязательств. Код по СР - код исполнителя мероприятия по сводному реестру участников бюджетного процесса.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 При заполнении графы 10 срок реализации указывается в формате "месяц.год"). Графа 11 заполняется с учетом следующих особенностей: -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(муниципальных предприятий, муниципальных автономных и бюджетных учреждений) при внесении изменений в утвержденный план в графе 11 указываются остатки средств субсидий, потребность в которых подтверждена; - при реализации объектов капитального строительства в графе 11 указываются  кассовые расходы исполнителя мероприятия (получателя бюджетных средств) за все годы, предшествующие планируемому, с начала реализации объекта.
Графы 14 и 15  заполняются в случае, если завершение реализации мероприятия предполагается за пределами текущего финансового года, либо планируется заключение долгосрочного муниципального контракта (договора). </t>
  </si>
  <si>
    <t xml:space="preserve">Обеспечение предоставления доступного, качественного дошкольного образования
</t>
  </si>
  <si>
    <t>Расходы на обеспечение деятельности (оказание услуг) муниципальных учреждений учреждений</t>
  </si>
  <si>
    <t>01</t>
  </si>
  <si>
    <t>02</t>
  </si>
  <si>
    <t>1201</t>
  </si>
  <si>
    <t>1202</t>
  </si>
  <si>
    <t>1203</t>
  </si>
  <si>
    <t>804</t>
  </si>
  <si>
    <t>11111</t>
  </si>
  <si>
    <t>МАДОУ 1</t>
  </si>
  <si>
    <t>Капитальный ремонт кровли</t>
  </si>
  <si>
    <t>Выполнение муниципального задания</t>
  </si>
  <si>
    <t>кол-во воспитаников</t>
  </si>
  <si>
    <t>чел.</t>
  </si>
  <si>
    <t>11112</t>
  </si>
  <si>
    <t>МАДОУ 2</t>
  </si>
  <si>
    <t>Субсидии в целях осуществления мероприятий по содержанию муниципального имущества</t>
  </si>
  <si>
    <t>ремонт санузлов</t>
  </si>
  <si>
    <t>усл.ед.</t>
  </si>
  <si>
    <t>Региональный проект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</si>
  <si>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</si>
  <si>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Строительство нового корпуса МАДОУ 5</t>
  </si>
  <si>
    <t>МАДОУ 5</t>
  </si>
  <si>
    <t>количество мест</t>
  </si>
  <si>
    <t>шт.</t>
  </si>
  <si>
    <t>164</t>
  </si>
  <si>
    <t>111222</t>
  </si>
  <si>
    <t>МКУ "УКС"</t>
  </si>
  <si>
    <t>Строительство детского сада по ул. Ххх</t>
  </si>
  <si>
    <t>х</t>
  </si>
  <si>
    <t>КВАРТАЛЬНЫЙ ОТЧЕТ</t>
  </si>
  <si>
    <t>о выполнении мероприятий муниципальной программы</t>
  </si>
  <si>
    <t>Ед. изм.</t>
  </si>
  <si>
    <t xml:space="preserve">Основное мероприятие / направление расходов / мероприятие </t>
  </si>
  <si>
    <t>Плановое значение</t>
  </si>
  <si>
    <t>Код   основного мероприятия</t>
  </si>
  <si>
    <t>Организация предоставления общедоступного, бесплатного дошкольного образования</t>
  </si>
  <si>
    <t>03</t>
  </si>
  <si>
    <t>Организация предоставления дополнительного образования детей в образовательных организациях</t>
  </si>
  <si>
    <t>04</t>
  </si>
  <si>
    <t>07</t>
  </si>
  <si>
    <t>Региональный проект "Современная школа"</t>
  </si>
  <si>
    <t>ед.</t>
  </si>
  <si>
    <t>человеко-час</t>
  </si>
  <si>
    <t>Гражданское и патриотическое воспитание воспитание, поддержка талантливых детей</t>
  </si>
  <si>
    <t>Развитие кадрового потенциала и инновационных технологий в сфере управления</t>
  </si>
  <si>
    <t>МАДОУ ЦРР д/с № 7</t>
  </si>
  <si>
    <t>МАДОУ д/с № 74</t>
  </si>
  <si>
    <t>МАДОУ д/с № 6</t>
  </si>
  <si>
    <t>МАДОУ ЦРР д/с № 43</t>
  </si>
  <si>
    <t>МАДОУ ЦРР д/с № 98</t>
  </si>
  <si>
    <t>МАДОУ ЦРР д/с № 110</t>
  </si>
  <si>
    <t>МАДОУ ЦРР д/с № 128</t>
  </si>
  <si>
    <t>МАДОУ ЦРР д/с № 131</t>
  </si>
  <si>
    <t>МАОУ СОШ № 3</t>
  </si>
  <si>
    <t>МАУ ДЦОиОДиП «Бригантина»</t>
  </si>
  <si>
    <t>МАУ ДСЦОиОДиП "Юность"</t>
  </si>
  <si>
    <t>Комитет по образованию</t>
  </si>
  <si>
    <t>МАДОУ ЦРР д/с № 2</t>
  </si>
  <si>
    <t>количество воспитанников</t>
  </si>
  <si>
    <t>МАДОУ д/с № 27</t>
  </si>
  <si>
    <t>МАДОУ д/с № 51</t>
  </si>
  <si>
    <t>МАДОУ д/с № 52</t>
  </si>
  <si>
    <t>МАДОУ д/с № 95</t>
  </si>
  <si>
    <t>МАДОУ д/с № 109</t>
  </si>
  <si>
    <t>МАДОУ д/с № 115</t>
  </si>
  <si>
    <t>МАДОУ ЦРР д/с № 77</t>
  </si>
  <si>
    <t>МАДОУ ЦРР д/с № 83</t>
  </si>
  <si>
    <t>МАДОУ ЦРР д/с № 87</t>
  </si>
  <si>
    <t>МАДОУ ЦРР д/с № 101</t>
  </si>
  <si>
    <t>МАДОУ ЦРР д/с № 111</t>
  </si>
  <si>
    <t>МАДОУ ЦРР д/с № 122</t>
  </si>
  <si>
    <t>МАДОУ ЦРР д/с № 127</t>
  </si>
  <si>
    <t>ЧДОУ "Маленькая страна"</t>
  </si>
  <si>
    <t>МАУДО СЮТ</t>
  </si>
  <si>
    <t>МАОУ СОШ № 4</t>
  </si>
  <si>
    <t>МАОУ СОШ № 11</t>
  </si>
  <si>
    <t>МАОУ СОШ № 46 с УИОП</t>
  </si>
  <si>
    <t>МАОУ СОШ № 50</t>
  </si>
  <si>
    <t>количество обучающихся</t>
  </si>
  <si>
    <t>комплект документации</t>
  </si>
  <si>
    <t>объем услуг</t>
  </si>
  <si>
    <t>количество объектов</t>
  </si>
  <si>
    <t>МАУ Методический центр</t>
  </si>
  <si>
    <t>количество стипенидиатов</t>
  </si>
  <si>
    <t>количество мероприятий</t>
  </si>
  <si>
    <t xml:space="preserve"> МАУ Методический центр</t>
  </si>
  <si>
    <t>количество участников</t>
  </si>
  <si>
    <t>количество учреждений</t>
  </si>
  <si>
    <t>объем  услуг  по реализации дополнительных общеобразовательных общеразвиващих программ в муниципальных учреждениях дополнительного образования</t>
  </si>
  <si>
    <t xml:space="preserve">численность детей дошкольного возраста, направленных из муниципальной очереди в частные учреждения дошкольного образования </t>
  </si>
  <si>
    <t>МАДОУ ЦРР д/с №76</t>
  </si>
  <si>
    <t>ЧОУ "Общеобразовательная гимназия  "Альбертина"</t>
  </si>
  <si>
    <t>ЧДОУ "Прогимназия Светоч"</t>
  </si>
  <si>
    <t>Сумма финансового обеспечения по годам реализации, тыс. руб.</t>
  </si>
  <si>
    <t>07. Региональный проект "Современная школа"</t>
  </si>
  <si>
    <t>Приложение № 7
к Плану реализации
муниципальной программы</t>
  </si>
  <si>
    <t>Приложение № 4
к Плану реализации
муниципальной программы</t>
  </si>
  <si>
    <t>11</t>
  </si>
  <si>
    <t>10</t>
  </si>
  <si>
    <t>11. Развитие кадрового потенциала и инновационных технологий в сфере управления</t>
  </si>
  <si>
    <t>Приложение № 3
к Плану реализации
муниципальной программы</t>
  </si>
  <si>
    <t>03. Организация предоставления дополнительного образования детей в образовательных организациях</t>
  </si>
  <si>
    <t>02.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t>
  </si>
  <si>
    <t>Приложение № 2
к Плану реализации
муниципальной программы</t>
  </si>
  <si>
    <t>Приложение № 1
к Плану реализации
муниципальной программы</t>
  </si>
  <si>
    <t>01. Организация предоставления общедоступного, бесплатного дошкольного образования</t>
  </si>
  <si>
    <t>количество классных руководитиелей</t>
  </si>
  <si>
    <t>количество обучающихся, получающих начальное общее образование в муниципальных образовательных организациях, получающих бесплатное горячее питание</t>
  </si>
  <si>
    <t>численность отдельных категорий обучающихся, получающих начальное общее образование в муниципальных образовательных организациях, получающих бесплатное горячее питание</t>
  </si>
  <si>
    <t>численность педагогических работников муниципальных общеобразовательных учреждений, которым выплачено ежемесячное денежное вознагарждение за классное руководство</t>
  </si>
  <si>
    <t>10. Гражданское и патриотическое воспитание, поддержка талантливых детей</t>
  </si>
  <si>
    <t>Организация отдыха детей и подростков в каникулярное время</t>
  </si>
  <si>
    <t>МАДОУ д/с № 11</t>
  </si>
  <si>
    <t>благоустройство территории</t>
  </si>
  <si>
    <t>МАДОУ ЦРР  д/с № 31</t>
  </si>
  <si>
    <t>04. Организация отдыха детей и подростков в каникулярное время</t>
  </si>
  <si>
    <t>2023 год</t>
  </si>
  <si>
    <t>0</t>
  </si>
  <si>
    <t>5</t>
  </si>
  <si>
    <t>12</t>
  </si>
  <si>
    <t>1</t>
  </si>
  <si>
    <t>6</t>
  </si>
  <si>
    <t>28</t>
  </si>
  <si>
    <t>12. Региональный проект «Успех каждого ребенка»</t>
  </si>
  <si>
    <t>всего</t>
  </si>
  <si>
    <t>об</t>
  </si>
  <si>
    <t>источники
 финансирования</t>
  </si>
  <si>
    <t>2024 год</t>
  </si>
  <si>
    <t>56</t>
  </si>
  <si>
    <t>20</t>
  </si>
  <si>
    <t>стипендии за особые достижения в сфере образования</t>
  </si>
  <si>
    <t>стипендии за особые достижения в творчесокй деятельности</t>
  </si>
  <si>
    <t>Реализация дополнительных общеразвивающих программ:</t>
  </si>
  <si>
    <t>Выплата премий победителям конкурсов профессионального мастерства в области образования:</t>
  </si>
  <si>
    <t>выплата премий победителям и призерам конкурсов</t>
  </si>
  <si>
    <t>Стипендии для одаренных детей и молодежи:</t>
  </si>
  <si>
    <t>Участие обучающихся в городских и всероссийских мероприятиях:</t>
  </si>
  <si>
    <t>МАУ ЦОПМИ «Огонек»</t>
  </si>
  <si>
    <t>Организация отдыха детей и молодежи:</t>
  </si>
  <si>
    <t>реализация персонифицированного финансирования дополнительного образования детей</t>
  </si>
  <si>
    <t>реализация дополнительных общеобразовательных общеразвивающих программ по четырем направленностям (художественная, социально-гуманитарная (иностранные языки), техническая и физкультурно-спортивная) для обучающихся, получающих начальное общее образование в муниципальных общеобразовательных организациях</t>
  </si>
  <si>
    <t>источники финансирования</t>
  </si>
  <si>
    <t>муниципальные общеобразовательные учреждения</t>
  </si>
  <si>
    <t>численность воспитанников муниципальных образовательных организаций (среднегодовая)</t>
  </si>
  <si>
    <t>количество воспитанников (среднегодовое)</t>
  </si>
  <si>
    <t>численность обучающихся в муниципальных общеобразовательных учреждениях (среднегодовая)</t>
  </si>
  <si>
    <t>Реализация основных общеобразовательных программ общего образования:</t>
  </si>
  <si>
    <t>Организация бесплатного горячего питания обучающихся, получающих начальное общее образование:</t>
  </si>
  <si>
    <t>количество обучающихся  отдельных категорий</t>
  </si>
  <si>
    <t>Ежемесячное денежное вознаграждение за классное руководство:</t>
  </si>
  <si>
    <t>МАОУ гимназия №32</t>
  </si>
  <si>
    <t>количество обучающихся (среднегодовое)</t>
  </si>
  <si>
    <t>количество организаций отдыха детей и их оздоровления, в которых обеспечено материально-техническое оснащение мебелью, оборудованием и инвентарем</t>
  </si>
  <si>
    <t>количество организаций отдыха детей и их оздоровления, в которых проведены ремонтные работы, капитальные ремонты, благоустройство территории</t>
  </si>
  <si>
    <t>Приложение №6
к Плану реализации
муниципальной программы</t>
  </si>
  <si>
    <t>Приложение № 8
к Плану реализации
муниципальной программы</t>
  </si>
  <si>
    <t>Приложение № 9
к Плану реализации
муниципальной программы</t>
  </si>
  <si>
    <t>количество созданных новых мест в муниципальных образовательных учреждениях различных типов для реализации дополнительных общеразвивающих программ всех направленностей</t>
  </si>
  <si>
    <t>количество созданных новых мест</t>
  </si>
  <si>
    <t>стимулирование целевого обучения в рамках соответствующей предметной области для муниципальных общеобразовательных организаций</t>
  </si>
  <si>
    <t>МАОУ лицей № 18</t>
  </si>
  <si>
    <t>МАДОУ д/с № 119</t>
  </si>
  <si>
    <t>МАДОУ д/с № 135</t>
  </si>
  <si>
    <t>устройство поста охраны</t>
  </si>
  <si>
    <t>МАДОУ д/с № 36</t>
  </si>
  <si>
    <t>МАДОУ ЦРР д/с № 114</t>
  </si>
  <si>
    <t>МАОУ СОШ № 28</t>
  </si>
  <si>
    <t>МАОУ СОШ № 29</t>
  </si>
  <si>
    <t>МАОУ СОШ № 48</t>
  </si>
  <si>
    <t>МАОУ гимназия № 40 им. Ю.А. Гагарина</t>
  </si>
  <si>
    <t>МАОУ СОШ № 56</t>
  </si>
  <si>
    <t>Муниципальные общеобразовательные учреждения</t>
  </si>
  <si>
    <t>численность обучающихся, получающих дополнительное образование с использованием сертификатов в статусе персонифицированного финансирования</t>
  </si>
  <si>
    <t>численность обучающихся</t>
  </si>
  <si>
    <t>МАОУ СОШ № 6 с УИОП</t>
  </si>
  <si>
    <t>МАОУ ООШ № 15</t>
  </si>
  <si>
    <t>МАДОУ д/с № 64</t>
  </si>
  <si>
    <t>количество победителей и призеров</t>
  </si>
  <si>
    <t>количество проведенных общественно значимых мероприятий</t>
  </si>
  <si>
    <t>47</t>
  </si>
  <si>
    <t>количество мероприятий по информационно-технологическому обеспечению образовательной деятельности</t>
  </si>
  <si>
    <t>количество учащихся муниципальных общеобразовательных учреждений и воспитанников муниципальных образовательных учреждений, получивших адресную поддержку за успехи в творческой деятельности</t>
  </si>
  <si>
    <t>количество мероприятий, торжественных церемоний, общегородских мероприятий и фестивалей, олимпиад, смотров, конкурсов</t>
  </si>
  <si>
    <t>количество обучающихся, принявших участие во всероссийских, международных конкурсах, олимпиадах, соревнованиях за счет средств городского бюджета</t>
  </si>
  <si>
    <t>количество муниципальных   учреждений дополнительного образования, в которых проведены мероприятия по содержанию муниципального имущества</t>
  </si>
  <si>
    <t>количество муниципальных общеобразовательных учреждений, в которых реализованы мероприятия по улучшению условий предоставления образования и обеспечению безопасности обучающихся</t>
  </si>
  <si>
    <t>Количество муниципальных общеобразовательных учреждений, в которых реализованы мероприятия по  содержанию имущества</t>
  </si>
  <si>
    <t>в рамках концессионного соглашения</t>
  </si>
  <si>
    <t xml:space="preserve">количество учащихся муниципальных общеобразовательных учреждений, получивших адресную поддержку за особые достижения в сфере образования </t>
  </si>
  <si>
    <t>МАОУ СОШ № 2</t>
  </si>
  <si>
    <t>МАДОУ д/с № 37</t>
  </si>
  <si>
    <t>МАДОУ д/с № 30</t>
  </si>
  <si>
    <t>МАДОУ  д/с № 78</t>
  </si>
  <si>
    <t>МАДОУ д/с № 79</t>
  </si>
  <si>
    <t>МАДОУ ЦРР  д/с № 19</t>
  </si>
  <si>
    <t>МАДОУ д/с № 55</t>
  </si>
  <si>
    <t>МАДОУ д/с № 68</t>
  </si>
  <si>
    <t>МАДОУ  д/с № 132</t>
  </si>
  <si>
    <t>МАДОУ  ЦРР д/с № 134</t>
  </si>
  <si>
    <t>МАДОУ ЦРР д/с № 94</t>
  </si>
  <si>
    <t>МАДОУ  д/с № 129</t>
  </si>
  <si>
    <t xml:space="preserve">МАУ ДСЦОиОДиП "Юность" </t>
  </si>
  <si>
    <t>МАОУ СОШ № 9 им. Дьякова П.М.</t>
  </si>
  <si>
    <t>МАОУ СОШ № 33</t>
  </si>
  <si>
    <t>МАОУ СОШ № 43</t>
  </si>
  <si>
    <t>МАОУ СОШ № 57</t>
  </si>
  <si>
    <t>МАОУ СОШ № 5</t>
  </si>
  <si>
    <t>МАОУ СОШ № 19</t>
  </si>
  <si>
    <t>МАДОУ  д/с № 113</t>
  </si>
  <si>
    <t>МАДОУ д/с № 46</t>
  </si>
  <si>
    <t>МАДОУ ЦРР д/с № 130</t>
  </si>
  <si>
    <t>численность детей и молодежи, охваченных отдыхом в каникулярное время в учреждениях с круглосуточным пребыванием</t>
  </si>
  <si>
    <t>численность детей и молодежи</t>
  </si>
  <si>
    <t>Код   основного мероприятия муниципальной программы</t>
  </si>
  <si>
    <t>Исполнитель мероприятия муниципальной программы</t>
  </si>
  <si>
    <t>Основное мероприятие муниципальной программы / направление расходов / мероприятие муниципальной программы</t>
  </si>
  <si>
    <t>Показатели выполнения основного мероприятия муниципальной программы / направления расходов / мероприятия муниципальной программы</t>
  </si>
  <si>
    <t>2025 год</t>
  </si>
  <si>
    <t>декабрь 2023</t>
  </si>
  <si>
    <t>Оказание поддержки некоммерческим организациям</t>
  </si>
  <si>
    <t>14</t>
  </si>
  <si>
    <t>14. Оказание поддержки некоммерческим организациям</t>
  </si>
  <si>
    <t>Региональный проект "Успех каждого ребенка"</t>
  </si>
  <si>
    <t>количество реализованных проектов школьного инициативного бюджетирования</t>
  </si>
  <si>
    <t xml:space="preserve">ед. </t>
  </si>
  <si>
    <t>количество реализованных проектов</t>
  </si>
  <si>
    <t>Повышение профессионального уровня педагогических работников, информационно-технологическое обеспечение образовательной деятельности:</t>
  </si>
  <si>
    <t>Выявление и развитие у обучающихся интеллектуальных и творческих способностей, способностей к занятиям физической культурой и спортом:</t>
  </si>
  <si>
    <t>Комитет по социальной политике</t>
  </si>
  <si>
    <t>Муниципальные образовательные учреждения</t>
  </si>
  <si>
    <t>Комитет по финансам</t>
  </si>
  <si>
    <t>МАОУ СОШ №№ 56, 57</t>
  </si>
  <si>
    <t>МАУ ДСЦОиОДиП "Юность", 
им. В. Терешковой,«Бригантина»,  «Огонек», МАУДО СЮТ</t>
  </si>
  <si>
    <t>Обеспечение организации отдыха детей в каникулярное время, включая мероприятия по обеспечению безопасности их жизни и здоровья:</t>
  </si>
  <si>
    <t>МАУ ДСЦОиОДиПим. В. Терешковой</t>
  </si>
  <si>
    <t>Материально-техническое обеспечение загородных оздоровительных центров</t>
  </si>
  <si>
    <t xml:space="preserve">МАУ ДЦОиОДиП "Бригантина" </t>
  </si>
  <si>
    <t>S1110</t>
  </si>
  <si>
    <t>67911</t>
  </si>
  <si>
    <t>47951</t>
  </si>
  <si>
    <t>(E1)53051</t>
  </si>
  <si>
    <t>Создание новых мест в общеобразовательных организациях в связи с ростом числа обучающихся, вызванным демографическим фактором (Строительство общеобразовательной школы в Юго-Восточном жилом районе г. Калининграда):</t>
  </si>
  <si>
    <t>пп</t>
  </si>
  <si>
    <t>91133</t>
  </si>
  <si>
    <t>67931</t>
  </si>
  <si>
    <t>67913</t>
  </si>
  <si>
    <t>проведение мероприятий, направленных на повышение профессионального уровня педагогических работников</t>
  </si>
  <si>
    <t>проведение мероприятий по информационно-технологическому обеспечению образовательной деятельности</t>
  </si>
  <si>
    <t>66539</t>
  </si>
  <si>
    <t>67912</t>
  </si>
  <si>
    <t>67914</t>
  </si>
  <si>
    <t>проведение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t>
  </si>
  <si>
    <t>обеспечение участия во всероссийских, международных конкурсах, олимпиадах, соревнованиях</t>
  </si>
  <si>
    <t xml:space="preserve"> создание детских технопарков "Кванториум"</t>
  </si>
  <si>
    <t>(E1)53056</t>
  </si>
  <si>
    <t>Создание новых мест в общеобразовательных организациях в связи с ростом числа обучающихся, вызванным демографическим фактором (Строительство общеобразовательной школы по ул. Благовещенской в г. Калининграде):</t>
  </si>
  <si>
    <t>(E1)55202</t>
  </si>
  <si>
    <t>Создание новых мест в общеобразовательных организациях (Строительство нового корпуса общеобразовательной школы № 46 по ул. Летней в г. Калининграде):</t>
  </si>
  <si>
    <t>количество организаций отдыха детей и их оздоровления, в которых проведены  мероприятия по материально-техническому обеспечению</t>
  </si>
  <si>
    <t>47950</t>
  </si>
  <si>
    <t>Строительство газовой котельной на цели отопления и горячего водоснабжения объектов МАУ ЦОПМИ "Огонек" по ул. Балтийская, 29 в г. Светлогорске:</t>
  </si>
  <si>
    <t>Строительство нового корпуса детского оздоровительного лагеря на территории загородного центра им. Гайдара в г. Светлогорске:</t>
  </si>
  <si>
    <t>67921</t>
  </si>
  <si>
    <t>Приложение №5
к Плану реализации
муниципальной программы</t>
  </si>
  <si>
    <t>разработка проектно-сметной документации на капитальный ремонт здания, подключение к системе теплоснабжения (технологическое присоединение), перенос ограждения (ул. Гагарина,79), монтаж системы охранной сигнализации, монтаж СОУЭ  (ул. Орудийная, 30)</t>
  </si>
  <si>
    <t>МАДОУ д/с № 12</t>
  </si>
  <si>
    <t>МАДОУ д/с № 23</t>
  </si>
  <si>
    <t>МАДОУ ЦРР д/с № 24</t>
  </si>
  <si>
    <t>МАДОУ ЦРР д/с № 40</t>
  </si>
  <si>
    <t>МАДОУ д/с № 44</t>
  </si>
  <si>
    <t>МАДОУ д/с № 48</t>
  </si>
  <si>
    <t>монтаж СОУЭ (ЧС), устройство поста охраны, монтаж охранной  сигнализации, капитальный ремонт системы теплоснабжения</t>
  </si>
  <si>
    <t>монтаж охранной  сигнализации, СОУЭ</t>
  </si>
  <si>
    <t>МАДОУ ЦРР д/с № 86</t>
  </si>
  <si>
    <t>капитальный ремонт крыши</t>
  </si>
  <si>
    <t>МАДОУ  ЦРР д/с № 105</t>
  </si>
  <si>
    <t>монтаж охранной  сигнализации</t>
  </si>
  <si>
    <t xml:space="preserve">монтаж охранной  сигнализации, СОУЭ (ЧС) </t>
  </si>
  <si>
    <t>МАДОУ д/с № 123</t>
  </si>
  <si>
    <t>МАДОУ  ЦРР д/с № 133</t>
  </si>
  <si>
    <t>Материально-техническое обеспечение учреждений дошкольного образования:</t>
  </si>
  <si>
    <t>количество муниципальных дошкольных образовательных учреждений, в которых реализованы мероприятия по материально-техническому обеспечению</t>
  </si>
  <si>
    <t>67121</t>
  </si>
  <si>
    <t>МАДОУ ЦРР д/с № 70</t>
  </si>
  <si>
    <t>МАДОУ д/с № 124</t>
  </si>
  <si>
    <t>70620</t>
  </si>
  <si>
    <t>67131</t>
  </si>
  <si>
    <t>ЧДОУ "Детский сад № 28 ОАО "Российские железные дороги"</t>
  </si>
  <si>
    <t>ИП Аллерборн Ульяна Сергеевна</t>
  </si>
  <si>
    <t>Субсидии организациям и индивидуальным предпринимателям, реализующим образовательные программы дошкольного образования, при осуществлении присмотра и ухода за детьми:</t>
  </si>
  <si>
    <t>возмещение недополученных доходов и (или) возмещение фактически понесенных затрат при осуществлении присмотра и ухода за детьми</t>
  </si>
  <si>
    <t>S1290</t>
  </si>
  <si>
    <t>Строительство дошкольного учреждения по ул. Флагманской в г. Калининграде:</t>
  </si>
  <si>
    <t>47150</t>
  </si>
  <si>
    <t>47151</t>
  </si>
  <si>
    <t>Строительство газовой котельной и реконструкция системы теплоснабжения МАДОУ детский сад №5, расположенный по адресу: ул. Маршала Новикова, 25-27:</t>
  </si>
  <si>
    <t>Строительство дошкольного учреждения по проезду Тихорецкому в г. Калининграде:</t>
  </si>
  <si>
    <t>47154</t>
  </si>
  <si>
    <t>Строительство дошкольного учреждения по ул. Владимирской в г. Калининграде:</t>
  </si>
  <si>
    <t>47155</t>
  </si>
  <si>
    <t>47156</t>
  </si>
  <si>
    <t>Строительство дошкольного учреждения по ул. Баженова в г. Калининграде:</t>
  </si>
  <si>
    <t>Строительство дошкольного учреждения по ул. Артиллерийской в г. Калининграде:</t>
  </si>
  <si>
    <t>47157</t>
  </si>
  <si>
    <t>Строительство дошкольного учреждения по ул. Арсенальной в г. Калининграде:</t>
  </si>
  <si>
    <t>47158</t>
  </si>
  <si>
    <t>Осуществление капитальных вложений в объекты муниципальной собственности (Строительство дошкольного учреждения по ул. Благовещенской в г. Калининграде)</t>
  </si>
  <si>
    <t xml:space="preserve"> S4086</t>
  </si>
  <si>
    <t>S4086</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</si>
  <si>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t>
  </si>
  <si>
    <t>74070</t>
  </si>
  <si>
    <t>53030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</si>
  <si>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</si>
  <si>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</si>
  <si>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S1160</t>
  </si>
  <si>
    <t>организация и обеспечение бесплатным питанием обучающихся с ограниченными возможностями здоровья, получающих основное и среднее общее образование в муниципальных образовательных организациях</t>
  </si>
  <si>
    <t>S1430</t>
  </si>
  <si>
    <t>Закупка учебников для новых муниципальных общеобразовательных организаций:</t>
  </si>
  <si>
    <t>74020</t>
  </si>
  <si>
    <t>74090</t>
  </si>
  <si>
    <t>Закупка учебников для муниципальных общеобразовательных организаций:</t>
  </si>
  <si>
    <t>74120</t>
  </si>
  <si>
    <t>Закупка учебников, допущенных к использованию при реализации программ основного общего и среднего общего образования для муниципальных общеобразовательных организациий:</t>
  </si>
  <si>
    <t>Строительство общеобразовательной школы по ул. Мариенко в г. Калининграде:</t>
  </si>
  <si>
    <t>47255</t>
  </si>
  <si>
    <t>S1130</t>
  </si>
  <si>
    <t>67221</t>
  </si>
  <si>
    <t>Материально-техническое обеспечение общеобразовательных учреждений:</t>
  </si>
  <si>
    <t>МАОУ СОШ № 44</t>
  </si>
  <si>
    <t xml:space="preserve">закупка учебников </t>
  </si>
  <si>
    <t>закупка учебников</t>
  </si>
  <si>
    <t>МАОУ СОШ № 38</t>
  </si>
  <si>
    <t>монтаж системы видеонаблюдения</t>
  </si>
  <si>
    <t>67311</t>
  </si>
  <si>
    <t>S1360</t>
  </si>
  <si>
    <t>S1370</t>
  </si>
  <si>
    <t>1184</t>
  </si>
  <si>
    <t>Строительство газовой котельной и реконструкция системы теплоснабжения МАУДО ДДТ "Родник" по ул. Нефтяной, 2 в г. Калининграде:</t>
  </si>
  <si>
    <t>47350</t>
  </si>
  <si>
    <t>67321</t>
  </si>
  <si>
    <t>Материально-техническое обеспечение учреждений дополнительного образования:</t>
  </si>
  <si>
    <t>МАУ ДО ДЮЦ "На Комсомольской"</t>
  </si>
  <si>
    <t>МАУ ДО ДЮЦ "Московский"</t>
  </si>
  <si>
    <t>монтаж СОУЭ</t>
  </si>
  <si>
    <t>МАУ ДО ДЮЦ "На Молодежной"</t>
  </si>
  <si>
    <t>МАУ ДО "Станция юных техников"</t>
  </si>
  <si>
    <t xml:space="preserve">МАУДО ДДТ "Родник" </t>
  </si>
  <si>
    <t>количество технологических присоединений</t>
  </si>
  <si>
    <t>количество  технологических присоединений</t>
  </si>
  <si>
    <t>2</t>
  </si>
  <si>
    <t>приобретение и установка игрового уличного оборудования</t>
  </si>
  <si>
    <t xml:space="preserve">МАОУ СОШ № 25 с УИОП </t>
  </si>
  <si>
    <t>МАОУ гимназия № 1</t>
  </si>
  <si>
    <t>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t>
  </si>
  <si>
    <t>МАОУ СОШ № 7</t>
  </si>
  <si>
    <t>МАОУ СОШ № 8</t>
  </si>
  <si>
    <t>монтаж СОУЭ (ЧС), устройство поста охраны</t>
  </si>
  <si>
    <t xml:space="preserve">МАОУ СОШ № 6 с УИОП </t>
  </si>
  <si>
    <t>МАОУ СОШ №  9 им. Дьякова П.М.</t>
  </si>
  <si>
    <t>МАОУ КМЛ</t>
  </si>
  <si>
    <t>МАОУ лицей № 49</t>
  </si>
  <si>
    <t>МАОУ СОШ № 47</t>
  </si>
  <si>
    <t>монтаж СОУЭ (ЧС)</t>
  </si>
  <si>
    <t>МАОУ СОШ № 36</t>
  </si>
  <si>
    <t>МАОУ лицей 35 им. Буткова В.В.</t>
  </si>
  <si>
    <t>МАОУ СОШ № 24</t>
  </si>
  <si>
    <t>МАОУ гимназия № 22</t>
  </si>
  <si>
    <t>МАОУ СОШ № 12</t>
  </si>
  <si>
    <t>МАОУ СОШ № 10</t>
  </si>
  <si>
    <t>55</t>
  </si>
  <si>
    <t>Организация и обеспечение бесплатным питанием обучающихся с ограниченными возможностями здоровья, получающих основное и среднее общее образование в муниципальных образовательных организациях:</t>
  </si>
  <si>
    <t>организация и обеспечение бесплатным питанием обучающихся 5-11 классов с ограниченными возможностями здоровья</t>
  </si>
  <si>
    <t>численность обучающихся 5-11 классов с ограниченными возможностями здоровья , получающих бесплатное  питание</t>
  </si>
  <si>
    <t>количество новых мест в муниципальных общеобразовательных организациях, созданных путем введения в эксплуатацию построенных зданий общеобразовательных организаций</t>
  </si>
  <si>
    <t xml:space="preserve">количество  муниципальных общеобразовательных организаций, в которых проведены мероприятия по модернизации
школьных систем образования
</t>
  </si>
  <si>
    <t>количество муниципальных общеобразовательных учреждений, в которых осуществлена закупка учебников, допущенных к использованию при реализации программ основного общего и среднего общего образования</t>
  </si>
  <si>
    <t>Муниципальные учреждения дополнительного образования (ДТД и М, ДТД и М "Янтарь", ДДТ "Родник", ЦТРи ГО "Информационные технологии", СЮТ, ДЮЦ "На Комсомольской", ДЮЦ "На Молодежной", ДЮЦ "Московский")</t>
  </si>
  <si>
    <t>капитальный ремонт кровли спального корпуса, помещений административного здания</t>
  </si>
  <si>
    <t>капитальный ремонт актового зала</t>
  </si>
  <si>
    <t>монтаж  СОУЭ (ЧС) (ул. Аллея смелых, ул. Дзержинского)</t>
  </si>
  <si>
    <t>монтаж СОУЭ (ЧС) (ул. Комсомольская, ул. Косм. Леонова), устройство поста охраны (ул. Косм. Леонова)</t>
  </si>
  <si>
    <t>монтаж СОУЭ (ЧС)  (ул. Новый вал), устройство поста охраны  (ул. Новый вал)</t>
  </si>
  <si>
    <t>монтаж СОУЭ (ЧС) (ул. Зеленая, 18а, ул. Зеленая, 45), устройство поста охраны (ул. Зеленая, 18а, ул. Зеленая, 45)</t>
  </si>
  <si>
    <t>МАДОУ д/с № 99</t>
  </si>
  <si>
    <t>декабрь 2024</t>
  </si>
  <si>
    <t>МАДОУ ЦРР д/с № 14</t>
  </si>
  <si>
    <t>МАДОУ д/с № 20</t>
  </si>
  <si>
    <t>МАДОУ д/с № 56</t>
  </si>
  <si>
    <t>МАДОУ д/с № 57</t>
  </si>
  <si>
    <t>МАДОУ д/с № 59</t>
  </si>
  <si>
    <t>МАДОУЦРР  д/с № 107</t>
  </si>
  <si>
    <t>строительство дошкольного учреждения по ул. Флагманской в г. Калининграде</t>
  </si>
  <si>
    <t>строительство газовой котельной и реконструкция системы теплоснабжения МАДОУ детский сад №5, расположенный по адресу: ул. Маршала Новикова, 25-27</t>
  </si>
  <si>
    <t>строительство дошкольного учреждения по ул. Владимирской в г. Калининграде</t>
  </si>
  <si>
    <t>строительство дошкольного учреждения по ул. Баженова в г. Калининграде</t>
  </si>
  <si>
    <t>строительство дошкольного учреждения по ул. Артиллерийской в г. Калининграде</t>
  </si>
  <si>
    <t>строительство дошкольного учреждения по ул. Арсенальной в г. Калининграде</t>
  </si>
  <si>
    <t>строительство дошкольного учреждения по ул. Благовещенской в г. Калининграде</t>
  </si>
  <si>
    <t>мб</t>
  </si>
  <si>
    <t>ежемесячное денежное вознаграждение за классное руководство педагогическим работникам муниципальных общеобразовательных организаций</t>
  </si>
  <si>
    <t xml:space="preserve">L3040
</t>
  </si>
  <si>
    <t>строительство общеобразовательной школы по ул. Мариенко в г. Калининграде</t>
  </si>
  <si>
    <t>строительство газовой котельной и реконструкция системы теплоснабжения МАУДО ДДТ "Родник" по ул. Нефтяной, 2 в г. Калининграде</t>
  </si>
  <si>
    <t>строительство газовой котельной на цели отопления и горячего водоснабжения объектов МАУ ЦОПМИ "Огонек" по ул. Балтийская, 29 в г. Светлогорске</t>
  </si>
  <si>
    <t xml:space="preserve">ремонт административного здания литер Б </t>
  </si>
  <si>
    <t>строительство общеобразовательной школы в Юго-Восточном жилом районе г. Калининграда</t>
  </si>
  <si>
    <t>строительство общеобразовательной школы по ул. Благовещенской в г. Калининграде</t>
  </si>
  <si>
    <t>Реализация дополнительных общеобразовательных общеразвивающих программ по четырем направленностям (художественная, социально-гуманитарная (иностранные языки), техническая и физкультурно-спортивная) для обучающихся, получающих начальное общее образование в муниципальных общеобразовательных организациях</t>
  </si>
  <si>
    <t>Cофинансирование расходов, возникающих при реализации персонифицированного финансирования дополнительного образования детей</t>
  </si>
  <si>
    <t>67211</t>
  </si>
  <si>
    <t>Муниципальное задание на реализацию основных общеобразовательных программ дошкольного образования</t>
  </si>
  <si>
    <t xml:space="preserve">проведение ремонтных работ и мероприятий по совершенствованию материально-технической базы </t>
  </si>
  <si>
    <t>23</t>
  </si>
  <si>
    <t xml:space="preserve"> Организация отдыха детей и молодежи (исполнение  муниципального задания)</t>
  </si>
  <si>
    <t>реализация проектов школьного инициативного бюджетирования</t>
  </si>
  <si>
    <t>Предоставление субсидий региональному центру финансовой грамотности</t>
  </si>
  <si>
    <t>Приложение № 10
к Плану реализации
муниципальной программы</t>
  </si>
  <si>
    <t>13. Региональный проект «Патриотическое воспитание граждан Российской Федерации»</t>
  </si>
  <si>
    <t>13</t>
  </si>
  <si>
    <t>Региональный проект «Патриотическое воспитание граждан Российской Федерации»</t>
  </si>
  <si>
    <t>количество муниципальных общеобразовательных организаций, в которых проведены мероприятия по обеспечению деятельности советников директора по воспитанию и взаимодействию с детскими общественными объединениями</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</si>
  <si>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</si>
  <si>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количество ставок</t>
  </si>
  <si>
    <t>(E2)51710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</si>
  <si>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</si>
  <si>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(ЕВ)51790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</si>
  <si>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</si>
  <si>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количество созданных и функционирующих детских технопарков «Кванториум» </t>
  </si>
  <si>
    <t xml:space="preserve">количество созданных новых мест в общеобразовательных организациях </t>
  </si>
  <si>
    <t xml:space="preserve">количество созданных и функционирующих детских технопарков </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</si>
  <si>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</si>
  <si>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(E1)51720</t>
  </si>
  <si>
    <t>численность обучающихся, получающих начальное общее образование в муниципальных общеобразовательных организациях, зачисленных на дополнительные общеобразовательные общеразвивающие программы по четырем направленностям (художественная, социально-гуманитарная (иностранные языки), техническая и физкультурно-спортивная) с использованием сертификатов дополнительного образования</t>
  </si>
  <si>
    <t>МАУ ДО СЮТ</t>
  </si>
  <si>
    <t>Софинансирование расходных обязательств, возникающих при реализации мероприятий по созданию в дошкольных образовательных, общеобразовательных организациях, организациях дополнительного образования условий для получения детьми-инвалидами качественного образования:</t>
  </si>
  <si>
    <t>предоставление дополнительного образования детей в образовательных организациях творческой направленности (исполнение  муниципального задания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</si>
  <si>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</si>
  <si>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МАОУ гшимназия № 32</t>
  </si>
  <si>
    <t>ремонт полов в 3 учебных кабинетах (ул. С. Тюленина)</t>
  </si>
  <si>
    <t xml:space="preserve">ремонт гардероба </t>
  </si>
  <si>
    <t>количество муниципальных дошкольных образовательных учреждений, в которых реализованы мероприятия по улучшению условий предоставления образования и обеспечению безопасности обучающихся</t>
  </si>
  <si>
    <t>МБДОУ д/с № 16</t>
  </si>
  <si>
    <t>МАДОУ ЦРР д/с № 19</t>
  </si>
  <si>
    <t>ремонт помещений</t>
  </si>
  <si>
    <t>монтаж охранной сигнализации</t>
  </si>
  <si>
    <t>МАДОУ ЦРР д/с № 47</t>
  </si>
  <si>
    <t>оборудование пункта охраны</t>
  </si>
  <si>
    <t>монтаж аварийного освещения</t>
  </si>
  <si>
    <t>ремонт насосов пожарного водопровода</t>
  </si>
  <si>
    <t>МАДОУ ЦРР д/с № 76</t>
  </si>
  <si>
    <t>МАДОУ ЦРР д/с № 110</t>
  </si>
  <si>
    <t>монтаж системы речевого оповещения</t>
  </si>
  <si>
    <t>замена трубопровода горячего водоснабжения</t>
  </si>
  <si>
    <t>МАДОУ ЦРР д/с № 131</t>
  </si>
  <si>
    <t>МАДОУ ЦРР д/с № 134</t>
  </si>
  <si>
    <t>ремонт помещений, крыльца</t>
  </si>
  <si>
    <t xml:space="preserve">МАДОУ д/с № 135 </t>
  </si>
  <si>
    <t xml:space="preserve">количество новых мест </t>
  </si>
  <si>
    <t>проведение ремонтных работ, капитальных ремонтов, благоустройство территории</t>
  </si>
  <si>
    <t>материально-техническое оснащение мебелью, оборудованием и инвентарем</t>
  </si>
  <si>
    <t>4</t>
  </si>
  <si>
    <t>ФИНАНСОВОЕ ОБЕСПЕЧЕНИЕ</t>
  </si>
  <si>
    <t>выполнения основных мероприятий муниципальной программы</t>
  </si>
  <si>
    <t>Номер основного мероприятия</t>
  </si>
  <si>
    <t>Наименование основного мероприятия</t>
  </si>
  <si>
    <t>Источники финансирования</t>
  </si>
  <si>
    <t>Объемы финансового обеспечения, тыс. руб.</t>
  </si>
  <si>
    <t>Общий объем финансового обеспечения выполнения основных мероприятий программы</t>
  </si>
  <si>
    <t>Всего</t>
  </si>
  <si>
    <t>ОБ</t>
  </si>
  <si>
    <t>МБ</t>
  </si>
  <si>
    <t>ПП</t>
  </si>
  <si>
    <t>Региональный проект «Современная школа»</t>
  </si>
  <si>
    <t>Гражданское и патриотическое воспитание, поддержка талантливых детей</t>
  </si>
  <si>
    <t>Региональный проект «Успех каждого ребенка»</t>
  </si>
  <si>
    <t>Создание новых мест в общеобразовательных организациях (Строительство корпуса общеобразовательной школы № 50 по ул. Каштановая аллея в городе Калининграде):</t>
  </si>
  <si>
    <t>Строительство корпуса общеобразовательной школы № 50 по ул. Каштановая аллея в городе Калининграде</t>
  </si>
  <si>
    <t>строительство нового корпуса общеобразовательной школы № 46 по ул. Летней в г. Калининграде</t>
  </si>
  <si>
    <t>сентябрь 2023</t>
  </si>
  <si>
    <t>0,00*</t>
  </si>
  <si>
    <t>МАОУ лицей № 17</t>
  </si>
  <si>
    <t>ноябрь 2023</t>
  </si>
  <si>
    <t>противоаварийные мероприятия по ремонту кровель четырех зданий</t>
  </si>
  <si>
    <t>ремонт туалетов 1-го, 3-го, 4-го этажа</t>
  </si>
  <si>
    <t>Выполнение ремонтных работ в общеоборазовательных учреждениях  за счет средств резервного фонда Правительства Калининградской области:</t>
  </si>
  <si>
    <t>количество общеобразовательных учреждений, в которых проведены ремонтные работы за счет средств резервного фонда Правительства Калининградской области</t>
  </si>
  <si>
    <t>*в 2022 году МАОУ лицею № 17 и МАОУ СОШ № 46 с УИОП авансировваны средства на выполнениеи оплату ремотных работ  в 2023 году</t>
  </si>
  <si>
    <t xml:space="preserve">МАОУ СОШ № 26 </t>
  </si>
  <si>
    <t>монтаж приточно-вытяжной вентиляции</t>
  </si>
  <si>
    <t>ремонт кровли</t>
  </si>
  <si>
    <t>приобретение мебели</t>
  </si>
  <si>
    <t>приобретение и установка теневого навеса</t>
  </si>
  <si>
    <t>МАДОУ ЦРР д/с № 136</t>
  </si>
  <si>
    <t>ремонт санузла, буфетных</t>
  </si>
  <si>
    <t>монтаж охранной  сигнализации, АПС, СОУЭ</t>
  </si>
  <si>
    <t>обследование конструкций крыши и карнизов здания</t>
  </si>
  <si>
    <t>строительный контроль за выполнением работ по монтажу СОУЭ (ЧС), устройству поста охраны (ул. Кропоткина, 8/10), установка комплекса водяных завес на оконные проемы</t>
  </si>
  <si>
    <t>МАДОУ ЦРР д/с № 133</t>
  </si>
  <si>
    <t xml:space="preserve">устройство поста охраны, ремонт столовой </t>
  </si>
  <si>
    <t xml:space="preserve">устройство поста охраны, ремонт системы речевого оповещения, установка противопожарной автоматики </t>
  </si>
  <si>
    <t>комплексный  капитальный  ремонт здания, устройство поста охраны,  монтаж СКУД</t>
  </si>
  <si>
    <t xml:space="preserve">монтаж  СОУЭ (ЧС), ремонт  туалетов и холла </t>
  </si>
  <si>
    <t>МАОУ СОШ № 13</t>
  </si>
  <si>
    <t>комплексный  капитальный  ремонт здания, монтаж СОУЭ (ЧС) (ул. Менделеева, ул. Тенистая аллея), устройство поста охраны (ул. Менделеева, ул. Тенистая аллея), монтаж СКУД (ул. Менделеева, ул. Тенистая аллея)</t>
  </si>
  <si>
    <t>МАОУ СОШ № 26</t>
  </si>
  <si>
    <t>монтаж СОУЭ (ЧС), ремонт пожарных выходов</t>
  </si>
  <si>
    <t>ремонт помещений 2-х кабинетов</t>
  </si>
  <si>
    <t>монтаж АПС и СОУЭ (ЧС), ремонт входной группы</t>
  </si>
  <si>
    <t xml:space="preserve">монтаж  СОУЭ (ЧС), устройство поста охраны,  ремонт санузлов </t>
  </si>
  <si>
    <t>МАДОУ ЦРР д/с № 53</t>
  </si>
  <si>
    <t>количество учащихся, обучающихся по программам общего образования в 1 и 10 классах муниципальных общеобразовательных организаций, обеспеченных учебниками</t>
  </si>
  <si>
    <t>строительство дошкольного учреждения по проезду Тихорецкому в г. Калининграде</t>
  </si>
  <si>
    <t>количество мероприятий по обеспечению деятельности советников директора по воспитанию и взаимодействию с детскими общественными объединениями, проведенных в муниципальных общеобразовательных организациях</t>
  </si>
  <si>
    <t>МАОУ лицей № 23</t>
  </si>
  <si>
    <t>благоустройство территории, приобретение и установка противопожарных дверей</t>
  </si>
  <si>
    <t>ремонт помещений, групповых помещений</t>
  </si>
  <si>
    <t>ремонт помещений, благоустройство территории с установкой малых форм</t>
  </si>
  <si>
    <t>монтаж СОУЭ (ЧС) (ул. Дзержинского,103, ул. Волочаевского,47), аварийного освещения (ул. Дзержинского,103)</t>
  </si>
  <si>
    <t xml:space="preserve">комплексный  капитальный  ремонт здания, приобретение мебели, оборудования для пищеблока </t>
  </si>
  <si>
    <t>монтаж АПС и СОУЭ (ЧС), корректировка проектно-сметной документации на обустройство спортивной площадки</t>
  </si>
  <si>
    <t xml:space="preserve">приобретение мебели, оборудования для пищеблока, оборудования, приобретение и установка оборудования для скважины </t>
  </si>
  <si>
    <t>проведение мероприятий по созданию  условий для получения детьми-инвалидами качественного образования</t>
  </si>
  <si>
    <t xml:space="preserve">МАОУ СОШ № 58 </t>
  </si>
  <si>
    <t>реализация основных общеобразовательных программ общего образования</t>
  </si>
  <si>
    <t>47254</t>
  </si>
  <si>
    <t>Строительство нового корпуса общеобразовательной школы № 46 по ул. Летней в г. Калининграде:</t>
  </si>
  <si>
    <t>строительство нового корпуса общеобразовательной школы               № 46 по ул. Летней в г. Калининграде</t>
  </si>
  <si>
    <t>реализация основных общеобразовательных программ дошкольного образования</t>
  </si>
  <si>
    <t>присмотр и уход</t>
  </si>
  <si>
    <t>ИП Березнева Е.И. (ЦРР «Маленький гений»)</t>
  </si>
  <si>
    <t>МБУ "УКС"</t>
  </si>
  <si>
    <t>67113</t>
  </si>
  <si>
    <t>Осуществление расходов, связанных с созданием, реорганизацией, ликвидацией учреждения, с невозможностью выполнения муниципального задания:</t>
  </si>
  <si>
    <t>осуществление расходов, связанных  с невозможностью выполнения муниципального задания</t>
  </si>
  <si>
    <t>Муниципальное задание на реализацию основных общеобразовательных программ общего образования</t>
  </si>
  <si>
    <t>количество образовательных организаций, в зданиях, помещениях, сооружениях которых создана универсальная безбарьерная среда для инклюзивного образования  детей-инвалидов</t>
  </si>
  <si>
    <t xml:space="preserve">МАДОУ д/с № 1 </t>
  </si>
  <si>
    <t>ремонт хозяйственно-противопожарного водопровода</t>
  </si>
  <si>
    <t>МАДОУ д/с № 10</t>
  </si>
  <si>
    <t>ремонт системы отопления</t>
  </si>
  <si>
    <t>монтаж  СОУЭ (ЧС), расчет пожарных рисков и составление декларации пожарной безопасности, ремонт системы аварийного освещения</t>
  </si>
  <si>
    <t>устройство пожарных лестниц, капитальный ремонт кровли, ремонт групповых помещений</t>
  </si>
  <si>
    <t>монтаж аварийного (эвакуационного) освещения, ремонт фасада, замена трубопровода горячего водоснабжения</t>
  </si>
  <si>
    <t>МАДОУ д/с № 125</t>
  </si>
  <si>
    <t>капитальный ремонт санузлов, устройство поста охраны</t>
  </si>
  <si>
    <t>МАОУ СОШ № 14</t>
  </si>
  <si>
    <t xml:space="preserve">МАОУ СОШ № 24 </t>
  </si>
  <si>
    <t>строительство нового корпуса детского оздоровительного лагеря на территории загородного центра им. Гайдара в г. Светлогорске</t>
  </si>
  <si>
    <t>разработка проектно-сметной документации на монтаж АПС, СОУЭ, монтаж вытяжных зонтов, устройство поста охраны</t>
  </si>
  <si>
    <t>разработка дизайн-проекта, разработка проектно-сметной документации на комплексный капитальный ремонт здания, дооснащение учреждения после комплексного капитального ремонта</t>
  </si>
  <si>
    <t>11891</t>
  </si>
  <si>
    <t>МАДОУ дж/с № 129</t>
  </si>
  <si>
    <t>устранение аварийной ситуации в здании по ул. Новгородской (частичное обрушение штукатурного слоя потолочного покрытия в групповых помещениях)</t>
  </si>
  <si>
    <t>Резервные фонды:</t>
  </si>
  <si>
    <t>устройство аварийного (эвакуационного) освещения, монтаж СКУД, системы охранной сигнализации (ул. Менделеева, 18), ремонт полов в групповых ячейках и музыкальном зале, монтаж АПС и СОУЭ, вырезка сухих, сломленных, зависших ветвей дерева</t>
  </si>
  <si>
    <t xml:space="preserve">монтаж аварийного (эвакуационного) освещения, ремонт ограждения (ул. Каштановая аллея, 16, пр-к Победы, 24), расчет пожарных рисков и составление декларации пожарной безопасности (ул. Каштановая аллея, 16)  </t>
  </si>
  <si>
    <t>монтаж  СОУЭ (ЧС), благоустройство территории (ул. Пролетарская), устройство ограждения</t>
  </si>
  <si>
    <t>приобретение оборудования для прачечной, ремонт АПС, СОУЭ, замена пожарной лестницы</t>
  </si>
  <si>
    <t>благоустройство территории, монтаж охранной  сигнализации, СОУЭ (ЧС), ремонт полов, ремонт помещений в групповой ячейке</t>
  </si>
  <si>
    <t>монтаж охранной  сигнализации, СОУЭ, ремонт АПС, расчет пожарных рисков, расширение дверных проемов, устройство нового эвакуационного выхода с 1-го этажа здания, разработка паспорта безопасности газовой котельной</t>
  </si>
  <si>
    <t>МАДОУ ЦРР д/с № 116</t>
  </si>
  <si>
    <t xml:space="preserve">разработка проектно-сметной документации на капитальный ремонт здания, разработка проектно-сметной документации, замена узла учета тепловой энергии, вырубка и обрезка зеленых насаждений, ремонт помещений </t>
  </si>
  <si>
    <t xml:space="preserve">проведение противопожарных мероприятий (ул. А. Суворова, 139) , корректировка проектно-сметной документации на капитальный ремонт здания (ул. Чаадаева, 4), вырубка (снос), пересадка и обрезка зеленых насаждений </t>
  </si>
  <si>
    <t>перенос, ремонт ограждения (ул. С. Тюленина), ремонт полов и сцены актового зала (ул. Иванникова, 6), ремонт пола спортивного зала (ул. Иванникова, 6), устройство аварийного освещения (ул. Иванникова, 6)</t>
  </si>
  <si>
    <t>стимулирование трудоустройства молодых специалистов, впервые получивших высшее профессиональное образование в области, соответствующей преподаваемому предмету, в муниципальные общеобразовательные организации</t>
  </si>
  <si>
    <t>74060</t>
  </si>
  <si>
    <t>Строительство общеобразовательной школы по ул. Благовещенской в г. Калининграде:</t>
  </si>
  <si>
    <t>47253</t>
  </si>
  <si>
    <t>(Е1)94106</t>
  </si>
  <si>
    <t>(E1)53058</t>
  </si>
  <si>
    <t>Создание новых мест в общеобразовательных организациях в связи с ростом числа обучающихся, вызванным демографическим фактором (Строительство нового корпуса общеобразовательной школы № 11 по ул. Мира в г. Калининграде):</t>
  </si>
  <si>
    <t>строительство нового корпуса общеобразовательной школы № 11 по ул. Мира в г. Калининграде</t>
  </si>
  <si>
    <t>муниципальные дошкольные образовательные учреждения (№№ 55, 111)</t>
  </si>
  <si>
    <t>оплата госэкспертизы</t>
  </si>
  <si>
    <r>
      <t>МАОУ СОШ № 3</t>
    </r>
    <r>
      <rPr>
        <sz val="8"/>
        <rFont val="Times New Roman"/>
        <family val="1"/>
        <charset val="204"/>
      </rPr>
      <t>**</t>
    </r>
  </si>
  <si>
    <t>количество трудоустроенных молодых педагогов в муниципальные общеобразовательные организации Калининградской области</t>
  </si>
  <si>
    <t>количество молодых педагогов</t>
  </si>
  <si>
    <t>количество студентов</t>
  </si>
  <si>
    <t>количество лиц, направленных на целевое обучение в рамках соответствующей предметной области для муниципальных общеобразовательных организаций</t>
  </si>
  <si>
    <t xml:space="preserve">создание новых мест в общеобразовательных учреждениях (МАОУ гимназии №№ 22, 32, 40, МАОУ лицеи №№ 18,  49,  МАОУ СОШ №№ 2, 4, 6, 7, 25, 28, 38, 50, 59*) для реализации дополнительных общеразвивающих программ всех направленностей </t>
  </si>
  <si>
    <t>остаток средств</t>
  </si>
  <si>
    <t>приобретение оборудования для пищеблока, мебели</t>
  </si>
  <si>
    <t>капитальный ремонт кровли корпуса литер Л, капитальный ремонт санузла, входной группы модуля № 2</t>
  </si>
  <si>
    <t>24*</t>
  </si>
  <si>
    <t>48*</t>
  </si>
  <si>
    <t>* в 2023 г. реорганизованы путем присоединения: МАОУ СОШ № 39  к  МАОУ СОШ № 3,  МАОУ СОШ № 16 к МАОУ СОШ № 12, МАОУ НОШ № 53 к МАОУ СОШ № 9, МАОУ СОШ № 59 к МАОУ гимназии № 40 (поставновления администрации городского округа "Город Калиннинград" от 27.07.2023 № 629, от 13.03.2023 № 129, от 29.03.2023 № 193, от 29.03.2023 № 194)</t>
  </si>
  <si>
    <t>комплексный  капитальный  ремонт здания (ул. Октябрьская площадь,28), приобретение мебели(ул. Октябрьская площадь,28), оборудования для пищеблока (ул. Октябрьская площадь,28), комплексный  капитальный  ремонт здания (ул. Березовая, 2), приобретение мебели (ул. Березовая, 2), оборудования, монтаж СОУЭ (ЧС) (ул. Березовая, 2)</t>
  </si>
  <si>
    <t>капитальный ремонт санузлов</t>
  </si>
  <si>
    <t>оснащение кабинета ОБЖ</t>
  </si>
  <si>
    <t>устройство перегородки с дверью (устройство дополнительных учебных классов)</t>
  </si>
  <si>
    <t>МАОУ лицей№ 17</t>
  </si>
  <si>
    <t>МАОУ СОШ № 12**</t>
  </si>
  <si>
    <t>благоустройство территории, ремонт ограждения, ремонт кровли</t>
  </si>
  <si>
    <t>МАОУ СОШ № 21</t>
  </si>
  <si>
    <t>разработка проектно-сметной документации на монтаж АПС и СОУЭ, разработка проектно-сметной документации на монтаж АПС и СОУЭ</t>
  </si>
  <si>
    <t>ремонт пожарных выходов</t>
  </si>
  <si>
    <t>приобретение и установка противопожарных дверей, приобретение мебели</t>
  </si>
  <si>
    <t>приобретение и установка вентиляционной системы на пищеблоке</t>
  </si>
  <si>
    <t>разработка проектно-сметной документации на противопожарные мероприятия с устройством эвакуационных дверных проемов цокольного этажа</t>
  </si>
  <si>
    <t>47250</t>
  </si>
  <si>
    <t>Строительство корпуса общеобразовательной школы №50 по ул. Каштановая аллея в г. Калининграде:</t>
  </si>
  <si>
    <t>строительство корпуса общеобразовательной школы №50 по ул. Каштановая аллея в г. Калининграде</t>
  </si>
  <si>
    <t>количество  тобъетов</t>
  </si>
  <si>
    <t>** в 2023 г. реорганизованы путем присоединения: МАОУ СОШ № 39  к  МАОУ СОШ № 3,  МАОУ СОШ № 16 к МАОУ СОШ № 12, МАОУ НОШ № 53 к МАОУ СОШ № 9, МАОУ СОШ № 59 к МАОУ гимназии № 40 (поставновления администрации городского округа "Город Калиннинград" от 27.07.2023 № 629, от 13.03.2023 № 129, от 29.03.2023 № 193, от 29.03.2023 № 194)</t>
  </si>
  <si>
    <t>L7501</t>
  </si>
  <si>
    <t>Реализация мероприятий по модернизации школьных систем образования:</t>
  </si>
  <si>
    <t>реализация мероприятий по модернизации школьных систем образования (капитальный ремонт здания по ул. Багратиона, 107А)</t>
  </si>
  <si>
    <t>количество общеобразовательных учреждений, в которых выполнены мероприятия по модернизации школьных систем</t>
  </si>
  <si>
    <t>капитальный ремонт зданияМАОУ СОШ № 12 (ул. Багратиона, 107А)</t>
  </si>
  <si>
    <t>количество общеобразовательных учреждений, в которых выполнены мероприятия по капитальному ремонту здания</t>
  </si>
  <si>
    <t>МАОУ гимназия № 22, МАОУ лицей № 23</t>
  </si>
  <si>
    <t>548</t>
  </si>
  <si>
    <t xml:space="preserve">создание новых мест в общеобразовательных учреждениях ( МАОУ гимназия № 1, МАОУ СОШ №№ 3, 5, 12, 19, 29, 31, 44, 47) 
для реализации дополнительных общеразвивающих программ всех направленностей </t>
  </si>
  <si>
    <t xml:space="preserve">МАДОУ д/с № 46 </t>
  </si>
  <si>
    <t xml:space="preserve">ремонт пожарных выходов  (пер. Трамвайный, 13) </t>
  </si>
  <si>
    <t>монтаж системы видеонаблюдения, системы речевого оповещения, благоустройство территории, монтаж охранной сигнализации, замена линолеума в спортивном зале</t>
  </si>
  <si>
    <t>капитальный ремонт группы Колобок» (игровая, раздевалка, спальня и буфетная), обустройство поста охраны</t>
  </si>
  <si>
    <t>МБДОУ д/с № 16</t>
  </si>
  <si>
    <t>монтаж охранной  сигнализации, монтаж СОУЭ (ЧС), устройство поста охраны, приобретение и установка теплообменника для системы ГВС, огнезадерживающих клапанов, приобретение мебели</t>
  </si>
  <si>
    <t>МАДОУ д/с № 22</t>
  </si>
  <si>
    <t>ремонт веранды, монтаж системы видеонаблюдения, охранной  сигнализации, СОУЭ, разработка проектно-сметной документации на монтаж системы видеонаблюдения, приобретение мягкого инвентаря, оборудования для пищеблока, приобретение и установка игрового уличного оборудования</t>
  </si>
  <si>
    <t>монтаж охранной  сигнализации, СКУД, разработка проектно-сметной документации на монтаж АПС и СОУЭ, разработка проектно-сметной документации на усиление несущих конструкций здания, разработка проектно-сметной документации на благоустройство территории, приобретение кухонного инвентаря, приобретение и установка игрового уличного оборудования</t>
  </si>
  <si>
    <t>устройство поста охраны, монтаж охранной  сигнализации, СОУЭ (ЧС), разработка проектно-сметной документации на монтаж АПС и СОУЭ, замена напольного покрытия на путях эвакуации, приобретение мягкого инвентаря</t>
  </si>
  <si>
    <t xml:space="preserve">монтаж охранной  сигнализации, СОУЭ, системы видеонаблюдения, мягкого инвентаря, мероприятия по приведению топливно-энергетического комплекса в соответствие требованиям </t>
  </si>
  <si>
    <t>замена ограждения, демонтаж недостроенной постройки, приобретение и установка игрового уличного оборудования</t>
  </si>
  <si>
    <t>установка СОУЭ (ЧС), расчет категории по взрывопожарной и пожарной опасности помещений, приобретение и установка игрового уличного оборудования, приобретение оборудования для пищеблока, рециркуляторов</t>
  </si>
  <si>
    <t>приобретение оборудования для пищеблока, приобретение и установка игрового уличного оборудования</t>
  </si>
  <si>
    <t xml:space="preserve">МАДОУ ЦРР д/с № 71	</t>
  </si>
  <si>
    <t>замена аварийного трубопровода отопления, приобретение и установка прибора приемно-контрольно-пожарного (ППКП)</t>
  </si>
  <si>
    <t>капитальный ремонт пищеблока, ремонт АПС, монтаж СКУД, СОУЭ, монтаж вентиляции пищеблока, ремонт части фасада, аварийные работы по ремонту кровли, аварийный ремонт коридора и туалета в группе "Лучики", приобретение оборудования, мебели для пищеблока</t>
  </si>
  <si>
    <t>разработка проектно-сметной документации, монтаж охранной  сигнализации, разработка проектно-сметной документации, монтаж АПС, СОУЭ, СОУЭ (ЧС), разработка сметной документации, устройство поста (помещения) охраны, монтаж СКУД</t>
  </si>
  <si>
    <t>разработка сметной документации на ремонт помещений, разработка сметной документации, капитальный ремонт групповых помещений, ремонт АПС, ремонт помещений, ремонт групповых помещений, приобретение мебели, инвентаря, мягкого инвентаря</t>
  </si>
  <si>
    <t>капитальный ремонт пищеблока, устройство поста охраны, ремонт пола в группе № 10 (спальня, игровая), системы аварийного эвакуационного освещения, пола в музыкальном зале, установка противопожарных люков, приобретение оборудования, мебели, инвентаря для пищеблока</t>
  </si>
  <si>
    <t>монтаж  СОУЭ (ЧС), устройство поста охраны, огнезащитная обработка путей эвакуации (ул. Ш. Руставели, 2), мероприятия по приведению топливно-энергетического комплекса в соответствие требованиям  (ул. Ш. Руставели, 2), вырубка, обрезка деревьев, разработка проектно-сметной документации на монтаж СОУЭ (ЧС)(ул. Войнич, 2), проектирование системы видеонаблюдения (ул. Войнич, 2, ул. Репина, 54)</t>
  </si>
  <si>
    <t>МАДОУ ЦРР д/с № 121</t>
  </si>
  <si>
    <t>монтаж охранной  сигнализации, СОУЭ (ЧС), приобретение и установка конденсационного котла, проведение режимно-наладочных работ теплоэнергетического оборудования котельной (ул. Костикова, 3), вырубка, обрезка деревьев</t>
  </si>
  <si>
    <t xml:space="preserve">монтаж охранной  сигнализации, замена прибора учета газоснабжения, мероприятия по приведению топливно-энергетического комплекса в соответствие требованиям </t>
  </si>
  <si>
    <t>монтаж охранной  сигнализации, приобретение оборудования для пищеблока</t>
  </si>
  <si>
    <t>капитальный ремонт групповых помещений, ремонт АПС, приобретение мебели, инвентаря, оборудования для пищеблока</t>
  </si>
  <si>
    <t xml:space="preserve">монтаж  СОУЭ (ЧС), мероприятия по приведению топливно-энергетического комплекса в соответствие требованиям  </t>
  </si>
  <si>
    <t xml:space="preserve">монтаж охранной  сигнализации, ремонт кровли, приобретение мебели для буфетных </t>
  </si>
  <si>
    <t>монтаж системы оповещения (ЧС), охранной сигнализации, монтаж пожарной сигнализации подвального помещения, приобретение оборудования для пищеблока</t>
  </si>
  <si>
    <t>корректировка проектной документации на капитальный ремонт здания (2 этап), вырубка деревьев, разработка проектно-сметной документации на ремонт помещения № 53, проектирование системы видеонаблюдения, капитальный ремонт помещения № 53, приобретение обрудования для пищеблока, посудомоечных машин, мебели, мягкого инвентаря, кухонного инвентаря, инвентаря, ковров</t>
  </si>
  <si>
    <t>МАОУ СОШ № 12  ( ул. Багратиона, 107А)</t>
  </si>
  <si>
    <t>реализация мероприятий по модернизации школьных систем образования (оснащение средствами обучения и воспитания)</t>
  </si>
  <si>
    <t>5832</t>
  </si>
  <si>
    <t>возмещение затрат в связи с созданием объекта концессионеру</t>
  </si>
  <si>
    <t>аварийный ремонт водопроводного ввода, ремонт помещения музыкального зала (ул. Огарева, 31), приобретение и установка противопожарных дверей (ул. Бородинская, 17, ул. Огарева, 31), разработка, изготовление и сопровождение согласования паспортов безопасности с приложениями актов обследования, категорирования теплоэнергетического комплекса котельной первого корпуса (ул. Бородинская, 17) и теплогазогенераторной второго корпуса (ул. Огарева, 31)</t>
  </si>
  <si>
    <t>поставка и монтаж котла (ул. Нефтяная, 2), мероприятия по приведению топливно-энергетического комплекса в соответствие требованиям (ул. Менделеева, 17), вырубка, обрезка деревьев (ул. Менделеева, 17), компенсавционное озеленение (ул. Менделеева, 17), расчет пожарных рисков и составление декларации пожарной безопасности (ул. Менделеева, 17)</t>
  </si>
  <si>
    <t>приобретение мебели, постельного белья, оборудования, мебели для столовой</t>
  </si>
  <si>
    <t>муниципальные дошкольные образовательные учреждения, муниципальные общеобразовательные учреждения, реализующие программы дошкольного образования (№№ 10, 15, 17, 22, 28, 29, 33)</t>
  </si>
  <si>
    <t>муниципальные общеобразовательные учреждения (№№ 1, 2, 3*, 4, 5, 6, 7, 8, 9*, 10, 11, 12*, 13, 14, 15, 16*, 17, 18, 19, 21, 22, 23, 24, 25, 26, 28, 29, 31, 32, 33, 35, 36, 38, 39*, 40*, 43, 44, 46, 47, 48, 49, 50, 53*, 56, 57, 58, 59*, КМЛ)</t>
  </si>
  <si>
    <t>* МАОУ гимназия № 40 им. Ю.А. Гагарина реорганизована путем присоединения к нему МАОУ СОШ № 59 (постановление администрации городского округа "Город Калининград" от 27.07.2022 № 629)</t>
  </si>
  <si>
    <t>ремонт крыши, строительный контроль, авторский надзор (ул. Ленинградская, 27), огнезащитная обработка покрытия (паркета) музыкального зала (ул. Тельмана, 41А), разработка проектно-сметной документации на монтаж АПС и СОУЭ (ул. Тельмана, 41А, ул. Ленинградская, 27), приобретение и установка противопожарных дверей, монтаж АПС и СОУЭ, строительный контроль, благоустройство территории, мероприятия по приведению топливно-энергетического комплекса в соответствие требованиям  (ул. Ленинградская, 27), приобретение и установка игрового уличного оборудования, обрудования для пищеблока и прачечнной, мебели, ремонт фасада, устройство контейнерной площадки, ремонт помещений группы № 2, приобретение мягкого инвентаря</t>
  </si>
  <si>
    <r>
      <t>расчет пожарных рисков и составление декларации пожарной безопасности, разработка проектно-сметной документации на капитальный ремонт систем отопления, холодного и горячего водоснабжения, канализации,</t>
    </r>
    <r>
      <rPr>
        <b/>
        <sz val="10"/>
        <rFont val="Times New Roman"/>
        <family val="1"/>
        <charset val="204"/>
      </rPr>
      <t xml:space="preserve"> ка</t>
    </r>
    <r>
      <rPr>
        <sz val="10"/>
        <rFont val="Times New Roman"/>
        <family val="1"/>
        <charset val="204"/>
      </rPr>
      <t>питальный ремонт системы отопления, холодного и горячего водоснабжения, канализации, приобретение стиральной машины, мебели, ремонт помещений</t>
    </r>
  </si>
  <si>
    <t xml:space="preserve">разработка проектно-сметной документации, монтаж охранной  сигнализации, строительный контроль (ул. Адмиральская, 7), разработка проектно-сметной документации, устройство аварийного (эвакуационного) освещения, строительный контроль (ул. Адмиральская,7, ул. Закавказская, 14), противоаварийные мероприятия кровли здания, строительный контроль (ул. Закавказская, 14), расчет пожарных рисков и составление декларации пожарной безопасности       </t>
  </si>
  <si>
    <t>приобретение мягкого инвентаря, аварийный ремонт кровли, приобретение и установка прибора речевого оповещения при пожаре</t>
  </si>
  <si>
    <t>устройство аварийного эвакуационного освещения, приобретение и установка противопожарных люков и дверей</t>
  </si>
  <si>
    <t>монтаж СОУЭ (ул. Тельмана, 15), вырубка деревьев, расчет пожарных рисков и составление декларации пожарной безопасности, приобретение оборудования для пищеблоков и прачечных, разработка проектно-сметной документации на монтаж СОУЭ (ЧС), охранной сигнализации (ул. Тельмана, 13, ул. Тельмана, 15),  разработка проектно-сметной документации на монтаж СОУЭ (ЧС), охранной сигнализации (ул. А. Невского, 56), замена приборов АУПС и СОУЭ, монтаж охранной сигнализации (ул. Тельмана, 15, ул. А. Невского, 56), монтаж СОУЭ (ЧС) (ул. Тельмана, 15, ул. А. Невского, 56)</t>
  </si>
  <si>
    <t>монтаж охранной  сигнализации, СОУЭ, вырубка, обрезка зеленых насаждений, ремонт крыльца, электромонтажные работы</t>
  </si>
  <si>
    <t>ремонт фасада, строительный контроль, авторский надзор, разработка проектно-сметной документации, ремонт АПС и СОУЭ, разработка проектно-сметной документации на монтаж системы охранной сигнализации, ремонт помещений</t>
  </si>
  <si>
    <t>аварийный ремонт ограждения, разработка проектно-сметной документации на капитальный ремонт спортивной площадки</t>
  </si>
  <si>
    <t>монтаж системы видеонаблюдения, ремонт системы пожарной сигнализации, приобретение мебели, разработка проектно-сметной документации на замену модуля горячего водоснабжения, приобретение протирочно-резательной машины</t>
  </si>
  <si>
    <t>капитальный ремонт фасада (ул. Подп. Емельянова), разработка паспорта фасада, ремонт автоматики для откатных ворот, ремонт системы видеонаблюдения, ремонт систем АПС, СОУЭ, ремонт системы тревожной сигнализации, разработка декларации пожарной безопасности</t>
  </si>
  <si>
    <t>монтаж аварийного (эвакуационного) освещения, расчет пожарных рисков и составление декларации пожарной безопасности, ремонт кровли, ремонт потолка в группе "Божьи коровки"</t>
  </si>
  <si>
    <t>благоустройство территории, расчет пожарных рисков и составление декларации пожарной безопасности</t>
  </si>
  <si>
    <t xml:space="preserve">корректировка проектно-сметной документации по осушению территории, расчет пожарных рисков и составление декларации пожарной безопасности, разработка проектно-сметной документации на монтаж АПС и СОУЭ, устройство аварийного освещения, аварийный ремонт кровли, разработка проектно-сметной документации на монтаж охранной сигнализации </t>
  </si>
  <si>
    <t>капитальный ремонт систем теплоснабжения, водоснабжения, монтаж охранной  сигнализации, СОУЭ, приобретение и установка крышного вентилятора, ремонт крылец, фасада, электромонтажные работы, ремонт системы отопления, приобретение мягкого инвентаря, ремонт полов группы № 8</t>
  </si>
  <si>
    <t xml:space="preserve">монтаж аварийного (эвакуационного) освещения, АПС и СОУЭ, расчет пожарных рисков и составление декларации пожарной безопасности, ремонт кровли (ул. Красносельская, 22),  благоустройство территории, монтаж СКУД, приобретение и установка сантехнических перегородок, решеток декоративных для радиаторов, монтаж СКУД, капитальный ремонт здания, ремонт кровли, мероприятия по приведению топливно-энергетического комплекса в соответствие требованиям, приобретение и установка игрового уличного оборудования, приобретение мебели, мягкого инвентаря, кухонного инвентаря, ремонт автоматики откатных ворот </t>
  </si>
  <si>
    <t>устройство поста охраны, монтаж  СОУЭ (ЧС), разработка проектно-сметной документации на капитальный ремонт системы электроснабжения и освещения пищеблока, разработка проектно-сметной документации на монтаж системы вентиляции в помещении пищеблока, капитальный ремонт пищеблока, ремонт АПС, монтаж вентиляции пищеблока, приобретение оборудования, мебели для пищеблока, кухонного инвентаря, приобретение и установка игрового уличного оборудования</t>
  </si>
  <si>
    <t>разработка проектно-сметной документации, монтаж охранной  сигнализации, разработка проектно-сметной документации, монтаж СОУЭ, АПС, вырубка деревьев, капитальный ремонт полов, приобретение тестомесительной машины, омолаживающая обрезка, оснащение медицинского кабинета</t>
  </si>
  <si>
    <t>капитальный ремонт санузлов, буфетных, компенсационное озеленение, приобретение мебели, инвентаря, приобретение холодильника, приобретение и установка пандуса телескопического, приобретение видеокамеры, приобретение и установка светильников и светодиодных ламп</t>
  </si>
  <si>
    <t>разработка проектно-сметной документации, монтаж охранной сигнализации</t>
  </si>
  <si>
    <t>приобретение и установка игрового уличного оборудования, расчет категории по взрывопожарной и пожарной опасности и класса пожароопасных зон в помещениях, расчеты исходных данных и тепловой нагрузки по системе отопления и ГВС, обрезка, вырезка зеленых насаждений</t>
  </si>
  <si>
    <t>перенос ограждения (ул. Артиллерийская, 72), приобретение центробежного насоса, приобретение кипятильника электрического</t>
  </si>
  <si>
    <t>монтаж охранной  сигнализации, СОУЭ (ЧС), ремонт пола в  группах, спортивном зале, методическом кабинете, музыкальном зале, ремонт электрощитовой, приобретение и установка противопожарной двери, приобретение мясорубки</t>
  </si>
  <si>
    <t>устройство поста охраны, разработка проектно-сметной документации на монтаж охранной сигнализации, приобретение мебели, монтаж охранной сигнализации</t>
  </si>
  <si>
    <t>монтаж СОУЭ (ЧС) (ул. Кропоткина, ул. Чернышевского), устройство поста охраны (ул. Кропоткина, ул. Чернышевского), монтаж дренчерных завес</t>
  </si>
  <si>
    <t>устройство поста охраны, капитальный ремонт помещений санузла, оснащение кабинета ОБЖ</t>
  </si>
  <si>
    <t>монтаж СОУЭ (ЧС), устройство поста охраны, монтаж СКУД, ремонт  ворот, приобретение оборудования для пищеблока (ул. Лужская, 27)</t>
  </si>
  <si>
    <t>монтаж АПС и СОУЭ (ул. Войнич), установка ограждения на кровле, оснащение кабинета ОБЖ</t>
  </si>
  <si>
    <t>монтаж СОУЭ (ЧС), устройство поста охраны, оснащение кабинета ОБЖ</t>
  </si>
  <si>
    <t xml:space="preserve">благоустройство территории, монтаж АПС, СОУЭ, СОУЭ (ЧС) </t>
  </si>
  <si>
    <t>монтаж  СОУЭ (ЧС)  (ул. Суворова, 35, ул. Суворова, 139), оснащение кабинета ОБЖ</t>
  </si>
  <si>
    <t>монтаж системы аварийного освещения,  замена эвакуационной лестницы, устройство вентиляции на пищеблоке, монтаж ситемы речевого оповещения (ул. Дрожжевая, 1), оснащение кабинета ОБЖ</t>
  </si>
  <si>
    <t>устройство поста охраны, приобретение и установка сантехнических перегородок в туалетах</t>
  </si>
  <si>
    <t>капитальный ремонт фасада, монтаж СОУЭ (ЧС), оснащение куабинета ОБЖ</t>
  </si>
  <si>
    <t>ремонт пищеблока, ремонт помещений для создания школьного технопарка "Кванториум", устройство поста охраны (ул. Л. Иванихиной, ул. Н. Карамзина), монтаж СОУЭ (ЧС) (ул. Л. Иванихиной), благоустройство территории (ул. Л. Иванихиной, 9), ремонт кровли (ул. Л. Иванихиной, 9)</t>
  </si>
  <si>
    <t>ремонт помещения бассейна, приобретение оборудования для столовой, приобретение и установка системы электронного доступа</t>
  </si>
  <si>
    <t>капитальный ремонт систем теплоснабжения, водоснабжения, водоотведения, крыши, проектирование систем видеонаблюдения, демонтаж здания, ремонт котла</t>
  </si>
  <si>
    <t>разработка проектно-сметной документации на капитальный ремонт фасада, строительный контроль за выполнением работ по комплексному  капитальному  ремонту здания, монтаж СОУЭ (ЧС), устройство поста охраны, приобретение оборудования для пищеблока, разработка дизайн-проекта, проектно-сметной документации на комплексный капитальный ремонт здания, дооснащение учреждения после комплексного капитального ремонта, разработка дизайн-проекта (ул. Березовая, 2), разработка проектно-сметной документации на комплексный капитальный ремонт здания (ул. Березовая, 2), дооснащение учреждения после комплексного капитального ремонта (ул. Березовая, 2),  приобретение и установка металлической противопожарной двери (ул. Березовая, 2), приобретение и установка противопожарной шторы (ул. Березовая, 2), монтаж воздуховодов (ул. Березовая, 2), комплексный капиатльный ремонт здания (ул. Березовая, 2), разработка проектно-сметной документации, замена узла учета тепловой энергии, проектирование системы видеонаблюдения</t>
  </si>
  <si>
    <t>монтаж АПС и СОУЭ (ЧС), разработка проектно-сметной документации на комплексный капитальный ремонт, государственная экспертиза проектной документации в части проверки достоверности определния сметной стоимости, ремонт пола коридора 2-го этажа, устройство аварийного освещения, приобретение и установка противопожарных дверей, приобретение оборудования для пищеблока, проектирование системы видеонаблюдения</t>
  </si>
  <si>
    <t>разработка проектно-сметной документации на комплексный капитальный ремонт, обустройство спортивной площадки, государственная экспертиза проектной документации в части проверки достоверности определения сметной стоимости, строительный контроль за выполнением работ по устройству поста охраны, вырубка деревьев, противоаварийный ремонт крыши спортивного зала, строительный контроль</t>
  </si>
  <si>
    <t>ремонт ограждения, корректировка проектно-сметной документации на устройство "умной" спортивной площадки, капитальный ремонт кровли 2-го, 3-го этажа, ремонт внутреннего электроснабжения, крылец, приобретение оборудования для пищеблока, вырубка, обрезка деревьев, ремонт санузла 1-го этажа, ремонт полов</t>
  </si>
  <si>
    <t>разработка проектно-сметной документации на капитальный ремонт здания, разработка проектно-сметной документации на модернизацию системы видеонаблюдения и СКУД, приобретение и установка оголовников канализационных клодцев с люками, замощение дорожек, ремонт внутренней ситемы  водоотведения, проектирование систем видеонаблюдения, разработка проектно-сметной документации на устройство ливневой канализации и замощение территории, оснащение медицинского блока</t>
  </si>
  <si>
    <t>пуско-наладочные и режимно-наладочные испытания энергетического оборудования (теплопункт, теплотрасса, котельная), обследование дренажной системы здания, ремонт АУПС и СОУЭ, монтаж СОУЭ (ЧС), ремонт кровли, вырубка деревьев и вырезка сухих ветвей, разработка и изготовление паспорта безопасности объекта (ул. Красная, 301), оснащение кабинета ОБЖ</t>
  </si>
  <si>
    <t>демонтаж внутреннего противопожарного водопровода, приобретение и установка магнитного замка, аварийный ремонт водопровода, ремонт кабинета (медпункт), ремонт кровли, ремонт туалетов и холла</t>
  </si>
  <si>
    <t>монтаж трех поворотных камер (ул. Б. Хмельницкого,115), ремонт внутренней системы отопления (ул. Багратиона, 107А), повторная государственная экспертиза проектной документации в части проверки достоверности определения сметной стоимости капитального ремонта (ул. Багратиона, 107А), корректировка сметной документации на капитальный ремонт здания (ул. Багратиона, 107А), монтаж охранной сигнализации (ул. Б. Хмельницкого, 115), приобретение и установка стендов (ул. Б. Хмельницкого, 115, ул. Багратиона, 107А), приобретение флагов (ул. Б. Хмельницкого, 115, ул. Багратиона, 107А), приобретение и установка защитных конструкций на пожарные извещатели (ул. Б. Хмельницкого, 115), расчет пожарных рисков и составление декларации пожарной безопасности (ул. Б. Хмельницкого, 115), разработка паспорта фасада (ул. Багратиона, 107А), проектирование системы видеонаблюдения</t>
  </si>
  <si>
    <t>капитальный ремонт крыши, переустройство КНС под сооружение хозяйственного назначения, приобретение оборудования для пищеблока, корректировка проектно-сметной документации на ремонт крыши, обследование конструкцйий здания, ремонт системы водоотведения, проектирование системы видеонаблюдения</t>
  </si>
  <si>
    <t>ремонт системы водоснабжения и водоотведения, строительный контроль (ул. Косм. Леонова), приобретение и установка СКУД на ворота, расчет пожарных рисков и составление декларации пожарной безопасности, проектирование системы видеонаблюдения</t>
  </si>
  <si>
    <t>ремонт калитки (ул. Тенистая аллея), ремонт системы вентиляции и сантехнические работы, разработка проектно-сметной документации на комплексный капитальный ремонт здания, дооснащение учреждения после комплексного капитального ремонта, приобретение флагштоков уличных с флагами России и Калининградской области, ремонт веранды, приобретение и установка оборудования на распашные ворота, ремонт АУПС и СОУЭ (ул. Тенистая аллея)</t>
  </si>
  <si>
    <t>установка откатных ворот, автоматики, ремонт примыканий кровли, разработка дизайн-проекта помещений школьного технопарка "Кванториум", разработка проектно-сметной документации на ремонт помещений для создания школьного технопарка "Кванториум"</t>
  </si>
  <si>
    <t>разработка сметной документации на ремонт коридоров и лестничных маршей, разработка сметной документации на монтаж системы речевого оповещения "антитеррор", монтаж системы речевого оповещения "антитеррор", разработка проектно-сметной документации на ремонт сети дождевой канализации, ремонт помещений (кабинет 2-го этажа),  ремонт помещений (коридор 2-го этажа), приобретение кухонного инвентаря, разработка проектно-сметной документации на ремонт пищеблока, обеденного зала, вырезка сухих ветвей, инженерно-геодезические работы, поставка видеокамер для видеонаблюдения, разработка проектно-сметной документации на ремонт части внутренней системы отопления, разработка дизайн-проекта помещений школьного технопарка "Кванториум", разработка проектно-сметной документации на ремонт помещений для создания школьного технопарка "Кванториум", оснащение медицинского блока</t>
  </si>
  <si>
    <t>монтаж пожарных оповещателей в спортивном зале, ремонт системы вентиляции спортзала, ремонт спортивного зала, устройство поста охраны</t>
  </si>
  <si>
    <t>монтаж системы видеонаблюдения, капитальный ремонт крыльца, огнезащитная обработка деревянных конструкций актового зала, приобретение и установка противопожарной двери, устройство поста охраны, перенос оборудования СКУД</t>
  </si>
  <si>
    <t>строительный контроль за выполнением работ по обустройству стадиона, ремонт крыльца, разработка проектно-сметной документации на монтаж АПС, СОУЭ, СОУЭ (ЧС), устройство ограждения спортивной площадки, благоустройство стадиона, корректировка проектно-сметной документации на обустройство стадиона, аварийный ремонт кровли</t>
  </si>
  <si>
    <t>монтаж системы видеонаблюдения, разработка проектно-сметной документации, ремонт спортивной площадки (ул. Машиностроительная), поставка и установка аппаратно-программного комплекса системы обзорного контроля, разработка проектно-сметной документации на монтаж системы охранной сигнализации, приобретение и установка пандусов (ул. Машиностроительная, 66, ул. Дрожжевая, 1), проектирование системы видеонаблюдения</t>
  </si>
  <si>
    <t>приобретение и установа игрового уличного оборудования (ул. А.Невского),  ремонт фасада (ул. А. Невского), приобретение оборудования для пищеблока, проектирование системы видеонаблюдения</t>
  </si>
  <si>
    <t>монтаж системы видеонаблюдения, ремонт кровли, разработка проектно-сметной документации на капитальный ремонт теплопункта</t>
  </si>
  <si>
    <t>монтаж системы видеонаблюдения, ремонт крыши, приобретение и установка электрических нагревателей воздуха, ремонт кабинета, ремонт участка ливневой канализации, приобретение мебели, поставка и установка аппаратно-программного комплекса системы обзорного контроля, аварийный ремонт крыши</t>
  </si>
  <si>
    <t>капитальный ремонт спортивной площадки, проектирование систем видеонаблюдения, ремонт санузла, приобретение и установка СКУД</t>
  </si>
  <si>
    <t>разработка проектно-сметной документации на капитальный ремонт фасада, монтаж охранной сигнализации, разработка дизайн-проекта, проектно-сметной документации на комплексный капитальный ремонт здания, аварийный ремонт ливневой канализации, ремонт системы водоотведения из здания, дооснащение учреждения после комплексного капиатального ремонта, разработка проектно-сметной документации на установку ограждения двух тренажерных зон, монтаж комплексных систем безопасности, устройство ограждения входной группы, устройство тротуара</t>
  </si>
  <si>
    <t>монтаж системы видеонаблюдения (ул. Летняя), строительный контроль за выполнением работ по противоаварийным мероприятиям по  по ремонту кровель четырех зданий, монтаж шлагбаума, перенос калитки, разработка проектно-сметной документации на капитальный ремонт фасада, дренажной системы здания (ул. Школьная, 2), поставка и установка аппаратно-программного комплекса системы обзорного контроля</t>
  </si>
  <si>
    <t>монтаж системы видеонаблюдения, обшивка ограждения листами поликарбоната, замена датчиков давления узла учета тепловой энергии, капитальный ремонт фасада</t>
  </si>
  <si>
    <t>монтаж системы видеонаблюдения (ул. Н. Карамзина), ремонт вентиляции пищеблока (ул. Л. Иванихиной, 9), ремонт кровли (ул. Л. Иванихиной, 9), ремонт крылец (ул. Л. Иванихиной, 9), приобретение и установка модульных КПП, приобретение и установка искусственных дорожных неровностей, монтаж системы вентиляции в обеденном зале (ул. Л. Иванихиной, 9), приобретение и установка кондиционеров</t>
  </si>
  <si>
    <t>ремонт помещений для школьного Кванториума, комплекс работ и подготовка документации для сдачи в эксплуатацию оборудования блочно-модульной котельной, приобретение и установка системы электронного доступа</t>
  </si>
  <si>
    <t>проведение пуско-наладочных работ и режимной наладки двух водогрейных котлов, приобретение инвентаря по пожарной безопасности, мероприятия по приведению топливно-энергетического комплекса (газовой котельной) в соответствие требованиям по безопасности и антитеррористической защищенности, приобретение мебели, оборудования, расчет пожарных рисков и составление декларации пожарной безопасности, подготовка первичной документации для разработки проектно-сметной документации  по развитию лесного участка, приобретение секций ограждения, приобретение и установка штадуров, установка алюминиевой перегородки на 1-м этаже здания, приобретение СКУД, ремонт противопожарных дверей, приобретение и установка радиаторов отопления и трубопроводов водоснабжения и водоотведения, электромонтажные работы по электроснабжению устройств вентиляции, приобретение и установка системы кондиционирования воздуха, ремонт помещения для проведения занятий по играм в настольный теннис, приобретение и установка помостов,  установка ПВХ перегородки (2-ой этаж)</t>
  </si>
  <si>
    <t>монтаж системы видеонаблюдения, строительный контроль, авторский надзор, вырубка, обрезка деревьев, приобретение и установка СКУД, разработка проектно-сметной документации на ремонт помещений, приобретение оборудования</t>
  </si>
  <si>
    <t>ремонт балконных помещений, разработка проектно-сметной документации, монтаж системы охранной сигнализации, разработка проектно-сметной документации, ремонт пожарной сигнализации, разработка проектно-сметной документации на ремонт гидроизоляции  здания, дренажной системы</t>
  </si>
  <si>
    <t>производственные работы по обустройству детского автогородка, строительный контроль, разработка проектно-сметной документации на переоборудование санузла 1-го этажа здания, разработка проектно-сметной документации на устройство пандуса, разработка проектно-сметной документации на ремонт крыши, разработка проектно-сметной документации на противоаварийные мероприятия фасада, приобретение и установка СКУД</t>
  </si>
  <si>
    <t>монтаж системы АПС и СОУЭ, капитальный ремонт трансформаторной подстанции, приобретение линолеума, расчет пожарных рисков и составление декларации пожарной безопасности, ремонт теплотрассы, ремонт наружного водопровода, разработка оперативного плана пожарных проездов и подъездных путей к зданиям и сооружениям для пожарной техники, заключение аккредитованной организации о соответствии наружного противопожарного водоснабжения требованиям нормативных документов, замена линолеума, устройство крылец, приобретение оборудования для пищеблока, ремонт помещений душевых, приобретение доводчиков и уплонителей для дверей</t>
  </si>
  <si>
    <t>монтаж системы АПС и СОУЭ, ремонт полов</t>
  </si>
  <si>
    <t>монтаж системы АПС и СОУЭ, ремонт внутреннего электроснабжения (щит)</t>
  </si>
  <si>
    <t>разработка проектно-сметной документации, монтаж системы АПС и СОУЭ, разработка проекта сноса зданий, снос 3-х зданий, разработка проектно-сметной документации, монтаж охранно-пожарной сигнализации,  разработка документации по обеспечению пожарной безопасности, приобретение линолеума, приобретение дверей спальных помещений, капитальный ремонт санузла, входной группы модуля № 2</t>
  </si>
  <si>
    <t>капитальный ремонт актового зала, монтаж АПС и СОУЭ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</si>
</sst>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419]mmmm\ yyyy;@"/>
    <numFmt numFmtId="166" formatCode="#,##0.000"/>
  </numFmts>
  <fonts count="36"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Times New Roman"/>
      <family val="1"/>
      <charset val="204"/>
    </font>
    <font>
      <sz val="10"/>
      <name val="Arial"/>
      <family val="2"/>
      <charset val="204"/>
    </font>
    <font>
      <sz val="11"/>
      <color indexed="8"/>
      <name val="Calibri"/>
      <family val="2"/>
    </font>
    <font>
      <sz val="10"/>
      <color rgb="FF000000"/>
      <name val="Times New Roman"/>
      <family val="1"/>
      <charset val="204"/>
    </font>
    <font>
      <sz val="10"/>
      <color rgb="FFFF0000"/>
      <name val="Times New Roman"/>
      <family val="1"/>
      <charset val="204"/>
    </font>
    <font>
      <sz val="10"/>
      <color rgb="FFFF0000"/>
      <name val="Arial Cyr"/>
      <charset val="204"/>
    </font>
    <font>
      <i/>
      <sz val="10"/>
      <name val="Arial Cyr"/>
      <charset val="204"/>
    </font>
    <font>
      <sz val="14"/>
      <name val="Times New Roman"/>
      <family val="1"/>
      <charset val="204"/>
    </font>
    <font>
      <sz val="12"/>
      <name val="Times New Roman"/>
      <family val="1"/>
      <charset val="204"/>
    </font>
    <font>
      <b/>
      <sz val="12"/>
      <name val="Times New Roman"/>
      <family val="1"/>
      <charset val="204"/>
    </font>
    <font>
      <b/>
      <sz val="12"/>
      <color rgb="FF000000"/>
      <name val="Times New Roman"/>
      <family val="1"/>
      <charset val="204"/>
    </font>
    <font>
      <b/>
      <sz val="12"/>
      <color theme="1"/>
      <name val="Times New Roman"/>
      <family val="1"/>
      <charset val="204"/>
    </font>
    <font>
      <b/>
      <sz val="14"/>
      <name val="Times New Roman"/>
      <family val="1"/>
      <charset val="204"/>
    </font>
    <font>
      <b/>
      <sz val="14"/>
      <color theme="1"/>
      <name val="Times New Roman"/>
      <family val="1"/>
      <charset val="204"/>
    </font>
    <font>
      <b/>
      <sz val="14"/>
      <color rgb="FF000000"/>
      <name val="Times New Roman"/>
      <family val="1"/>
      <charset val="204"/>
    </font>
    <font>
      <b/>
      <sz val="10"/>
      <name val="Times New Roman"/>
      <family val="1"/>
      <charset val="204"/>
    </font>
    <font>
      <i/>
      <sz val="12"/>
      <name val="Times New Roman"/>
      <family val="1"/>
      <charset val="204"/>
    </font>
    <font>
      <b/>
      <i/>
      <sz val="12"/>
      <name val="Times New Roman"/>
      <family val="1"/>
      <charset val="204"/>
    </font>
    <font>
      <sz val="10"/>
      <color theme="1"/>
      <name val="Times New Roman"/>
      <family val="1"/>
      <charset val="204"/>
    </font>
    <font>
      <sz val="8"/>
      <name val="Arial Cyr"/>
      <charset val="204"/>
    </font>
    <font>
      <b/>
      <sz val="10"/>
      <color theme="1"/>
      <name val="Times New Roman"/>
      <family val="1"/>
      <charset val="204"/>
    </font>
    <font>
      <sz val="11"/>
      <color theme="1"/>
      <name val="Calibri"/>
      <family val="2"/>
      <scheme val="minor"/>
    </font>
    <font>
      <sz val="8"/>
      <name val="Arial Cyr"/>
    </font>
    <font>
      <sz val="12"/>
      <color theme="1"/>
      <name val="Times New Roman"/>
      <family val="1"/>
      <charset val="204"/>
    </font>
    <font>
      <sz val="14"/>
      <color theme="1"/>
      <name val="Times New Roman"/>
      <family val="1"/>
      <charset val="204"/>
    </font>
    <font>
      <sz val="10"/>
      <color theme="1"/>
      <name val="Arial Cyr"/>
      <charset val="204"/>
    </font>
    <font>
      <b/>
      <sz val="11"/>
      <name val="Times New Roman"/>
      <family val="1"/>
      <charset val="204"/>
    </font>
    <font>
      <b/>
      <sz val="12"/>
      <color rgb="FFFF0000"/>
      <name val="Times New Roman"/>
      <family val="1"/>
      <charset val="204"/>
    </font>
    <font>
      <sz val="1"/>
      <color theme="1"/>
      <name val="Times New Roman"/>
      <family val="1"/>
      <charset val="204"/>
    </font>
    <font>
      <sz val="10"/>
      <color rgb="FF00B050"/>
      <name val="Times New Roman"/>
      <family val="1"/>
      <charset val="204"/>
    </font>
    <font>
      <sz val="8"/>
      <name val="Times New Roman"/>
      <family val="1"/>
      <charset val="204"/>
    </font>
    <font>
      <b/>
      <sz val="12"/>
      <color rgb="FF00B050"/>
      <name val="Times New Roman"/>
      <family val="1"/>
      <charset val="204"/>
    </font>
  </fonts>
  <fills count="6">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s>
  <cellStyleXfs count="11">
    <xf numFmtId="0" fontId="0" fillId="0" borderId="0"/>
    <xf numFmtId="0" fontId="5" fillId="0" borderId="0"/>
    <xf numFmtId="0" fontId="6" fillId="0" borderId="0"/>
    <xf numFmtId="0" fontId="3" fillId="0" borderId="0"/>
    <xf numFmtId="0" fontId="3" fillId="0" borderId="0"/>
    <xf numFmtId="0" fontId="3" fillId="0" borderId="0"/>
    <xf numFmtId="0" fontId="3" fillId="0" borderId="0"/>
    <xf numFmtId="164" fontId="5" fillId="0" borderId="0" applyFont="0" applyFill="0" applyBorder="0" applyAlignment="0" applyProtection="0"/>
    <xf numFmtId="0" fontId="2" fillId="0" borderId="0"/>
    <xf numFmtId="0" fontId="25" fillId="0" borderId="0"/>
    <xf numFmtId="0" fontId="1" fillId="0" borderId="0"/>
  </cellStyleXfs>
  <cellXfs count="629">
    <xf numFmtId="0" fontId="0" fillId="0" borderId="0" xfId="0"/>
    <xf numFmtId="0" fontId="0" fillId="0" borderId="1" xfId="0" applyBorder="1"/>
    <xf numFmtId="0" fontId="4" fillId="0" borderId="1" xfId="0"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9" fillId="0" borderId="0" xfId="0" applyFont="1"/>
    <xf numFmtId="165" fontId="4" fillId="0" borderId="1" xfId="0" applyNumberFormat="1" applyFont="1" applyBorder="1" applyAlignment="1">
      <alignment vertical="center" wrapText="1"/>
    </xf>
    <xf numFmtId="0" fontId="10" fillId="2" borderId="1" xfId="0" applyFont="1" applyFill="1" applyBorder="1" applyAlignment="1">
      <alignment horizontal="left" vertical="center" wrapText="1" shrinkToFit="1"/>
    </xf>
    <xf numFmtId="49" fontId="4" fillId="3" borderId="4" xfId="0" applyNumberFormat="1" applyFont="1" applyFill="1" applyBorder="1" applyAlignment="1">
      <alignment horizontal="left" vertical="center" wrapText="1"/>
    </xf>
    <xf numFmtId="49" fontId="4" fillId="0" borderId="1" xfId="0" applyNumberFormat="1" applyFont="1" applyBorder="1" applyAlignment="1">
      <alignment vertical="center"/>
    </xf>
    <xf numFmtId="49" fontId="4" fillId="0" borderId="1" xfId="0" applyNumberFormat="1" applyFont="1" applyBorder="1" applyAlignment="1">
      <alignment horizontal="center" vertical="center"/>
    </xf>
    <xf numFmtId="4" fontId="4" fillId="0" borderId="1" xfId="0" applyNumberFormat="1" applyFont="1" applyBorder="1" applyAlignment="1">
      <alignment vertical="center" wrapText="1"/>
    </xf>
    <xf numFmtId="49" fontId="4" fillId="3" borderId="1" xfId="0" applyNumberFormat="1" applyFont="1" applyFill="1" applyBorder="1" applyAlignment="1">
      <alignment vertical="center"/>
    </xf>
    <xf numFmtId="0" fontId="4" fillId="3" borderId="1" xfId="0" applyFont="1" applyFill="1" applyBorder="1" applyAlignment="1">
      <alignment vertical="center" wrapText="1"/>
    </xf>
    <xf numFmtId="165" fontId="4" fillId="3" borderId="1" xfId="0" applyNumberFormat="1" applyFont="1" applyFill="1" applyBorder="1" applyAlignment="1">
      <alignment vertical="center" wrapText="1"/>
    </xf>
    <xf numFmtId="4" fontId="4" fillId="3" borderId="1" xfId="0" applyNumberFormat="1" applyFont="1" applyFill="1" applyBorder="1" applyAlignment="1">
      <alignment vertical="center" wrapText="1"/>
    </xf>
    <xf numFmtId="49" fontId="4" fillId="3" borderId="1" xfId="0" applyNumberFormat="1" applyFont="1" applyFill="1" applyBorder="1" applyAlignment="1">
      <alignment horizontal="center" vertical="center"/>
    </xf>
    <xf numFmtId="0" fontId="0" fillId="3" borderId="0" xfId="0" applyFill="1"/>
    <xf numFmtId="49" fontId="4" fillId="0" borderId="1" xfId="0" applyNumberFormat="1" applyFont="1" applyBorder="1" applyAlignment="1">
      <alignment horizontal="left" vertical="center" wrapText="1"/>
    </xf>
    <xf numFmtId="0" fontId="4" fillId="0" borderId="1" xfId="0" applyFont="1" applyBorder="1" applyAlignment="1">
      <alignment horizontal="center" vertical="top" wrapText="1"/>
    </xf>
    <xf numFmtId="0" fontId="12" fillId="0" borderId="0" xfId="0" applyFont="1" applyAlignment="1">
      <alignment wrapText="1"/>
    </xf>
    <xf numFmtId="4" fontId="12" fillId="0" borderId="0" xfId="0" applyNumberFormat="1" applyFont="1" applyAlignment="1">
      <alignment wrapText="1"/>
    </xf>
    <xf numFmtId="0" fontId="4" fillId="0" borderId="0" xfId="0" applyFont="1" applyAlignment="1">
      <alignment wrapText="1"/>
    </xf>
    <xf numFmtId="0" fontId="4" fillId="0" borderId="1" xfId="0" applyFont="1" applyBorder="1" applyAlignment="1">
      <alignment horizontal="center" wrapText="1"/>
    </xf>
    <xf numFmtId="0" fontId="4" fillId="0" borderId="1" xfId="0" applyFont="1" applyBorder="1" applyAlignment="1">
      <alignment vertical="top" wrapText="1"/>
    </xf>
    <xf numFmtId="49" fontId="4" fillId="0" borderId="1" xfId="0" applyNumberFormat="1" applyFont="1" applyBorder="1" applyAlignment="1">
      <alignment horizontal="center" vertical="top" wrapText="1"/>
    </xf>
    <xf numFmtId="166" fontId="12" fillId="0" borderId="0" xfId="0" applyNumberFormat="1" applyFont="1" applyAlignment="1">
      <alignment horizontal="centerContinuous" vertical="center"/>
    </xf>
    <xf numFmtId="166" fontId="12" fillId="0" borderId="0" xfId="0" applyNumberFormat="1" applyFont="1"/>
    <xf numFmtId="0" fontId="7" fillId="0" borderId="1" xfId="0" applyFont="1" applyBorder="1" applyAlignment="1">
      <alignment vertical="top" wrapText="1"/>
    </xf>
    <xf numFmtId="0" fontId="12" fillId="0" borderId="0" xfId="0" applyFont="1" applyAlignment="1">
      <alignment horizontal="center" vertical="top" wrapText="1"/>
    </xf>
    <xf numFmtId="0" fontId="4" fillId="0" borderId="2" xfId="0" applyFont="1" applyBorder="1" applyAlignment="1">
      <alignment horizontal="left" vertical="top" wrapText="1"/>
    </xf>
    <xf numFmtId="0" fontId="4" fillId="0" borderId="1" xfId="0" applyFont="1" applyBorder="1" applyAlignment="1">
      <alignment horizontal="left" vertical="top" wrapText="1"/>
    </xf>
    <xf numFmtId="0" fontId="13" fillId="0" borderId="0" xfId="0" applyFont="1" applyAlignment="1">
      <alignment wrapText="1"/>
    </xf>
    <xf numFmtId="0" fontId="4" fillId="0" borderId="0" xfId="0" applyFont="1" applyAlignment="1">
      <alignment horizontal="left" vertical="top" wrapText="1"/>
    </xf>
    <xf numFmtId="0" fontId="20" fillId="0" borderId="0" xfId="0" applyFont="1" applyAlignment="1">
      <alignment wrapText="1"/>
    </xf>
    <xf numFmtId="0" fontId="21" fillId="0" borderId="0" xfId="0" applyFont="1" applyAlignment="1">
      <alignment wrapText="1"/>
    </xf>
    <xf numFmtId="49" fontId="22" fillId="0" borderId="1" xfId="0" applyNumberFormat="1" applyFont="1" applyBorder="1" applyAlignment="1">
      <alignment horizontal="center" vertical="top" wrapText="1"/>
    </xf>
    <xf numFmtId="0" fontId="22" fillId="0" borderId="1" xfId="0" applyFont="1" applyBorder="1" applyAlignment="1">
      <alignment vertical="top" wrapText="1"/>
    </xf>
    <xf numFmtId="0" fontId="22" fillId="0" borderId="1" xfId="0" applyFont="1" applyBorder="1" applyAlignment="1">
      <alignment horizontal="center" vertical="top" wrapText="1"/>
    </xf>
    <xf numFmtId="0" fontId="7" fillId="0" borderId="1" xfId="0" applyFont="1" applyBorder="1" applyAlignment="1">
      <alignment horizontal="left" vertical="top" wrapText="1"/>
    </xf>
    <xf numFmtId="0" fontId="4" fillId="0" borderId="2" xfId="0" applyFont="1" applyBorder="1" applyAlignment="1">
      <alignment horizontal="center" vertical="top" wrapText="1"/>
    </xf>
    <xf numFmtId="4" fontId="4" fillId="0" borderId="1" xfId="0" applyNumberFormat="1" applyFont="1" applyBorder="1" applyAlignment="1">
      <alignment horizontal="right"/>
    </xf>
    <xf numFmtId="4" fontId="16" fillId="3" borderId="1" xfId="0" applyNumberFormat="1" applyFont="1" applyFill="1" applyBorder="1"/>
    <xf numFmtId="4" fontId="13" fillId="4" borderId="1" xfId="0" applyNumberFormat="1" applyFont="1" applyFill="1" applyBorder="1"/>
    <xf numFmtId="4" fontId="4" fillId="0" borderId="1" xfId="0" applyNumberFormat="1" applyFont="1" applyBorder="1"/>
    <xf numFmtId="4" fontId="13" fillId="4" borderId="1" xfId="0" applyNumberFormat="1" applyFont="1" applyFill="1" applyBorder="1" applyAlignment="1">
      <alignment horizontal="right"/>
    </xf>
    <xf numFmtId="4" fontId="12" fillId="0" borderId="0" xfId="0" applyNumberFormat="1" applyFont="1"/>
    <xf numFmtId="4" fontId="22" fillId="0" borderId="1" xfId="0" applyNumberFormat="1" applyFont="1" applyBorder="1" applyAlignment="1">
      <alignment horizontal="right"/>
    </xf>
    <xf numFmtId="4" fontId="15" fillId="4" borderId="1" xfId="0" applyNumberFormat="1" applyFont="1" applyFill="1" applyBorder="1"/>
    <xf numFmtId="49" fontId="4" fillId="0" borderId="2" xfId="0" applyNumberFormat="1" applyFont="1" applyBorder="1" applyAlignment="1">
      <alignment horizontal="center" vertical="top" wrapText="1"/>
    </xf>
    <xf numFmtId="166" fontId="12" fillId="0" borderId="1" xfId="0" applyNumberFormat="1" applyFont="1" applyBorder="1"/>
    <xf numFmtId="0" fontId="7" fillId="0" borderId="2" xfId="0" applyFont="1" applyBorder="1" applyAlignment="1">
      <alignment horizontal="left" vertical="top" wrapText="1"/>
    </xf>
    <xf numFmtId="4" fontId="13" fillId="4" borderId="2" xfId="0" applyNumberFormat="1" applyFont="1" applyFill="1" applyBorder="1"/>
    <xf numFmtId="1" fontId="4" fillId="0" borderId="2" xfId="0" applyNumberFormat="1" applyFont="1" applyBorder="1" applyAlignment="1">
      <alignment horizontal="center" vertical="top" wrapText="1"/>
    </xf>
    <xf numFmtId="4" fontId="13" fillId="4" borderId="1" xfId="0" applyNumberFormat="1" applyFont="1" applyFill="1" applyBorder="1" applyAlignment="1">
      <alignment horizontal="left"/>
    </xf>
    <xf numFmtId="4" fontId="15" fillId="4" borderId="1" xfId="0" applyNumberFormat="1" applyFont="1" applyFill="1" applyBorder="1" applyAlignment="1">
      <alignment horizontal="left"/>
    </xf>
    <xf numFmtId="4" fontId="26" fillId="0" borderId="0" xfId="0" applyNumberFormat="1" applyFont="1" applyAlignment="1">
      <alignment horizontal="right" vertical="center" wrapText="1"/>
    </xf>
    <xf numFmtId="4" fontId="22" fillId="0" borderId="1" xfId="0" applyNumberFormat="1" applyFont="1" applyBorder="1"/>
    <xf numFmtId="0" fontId="27" fillId="0" borderId="0" xfId="0" applyFont="1" applyAlignment="1">
      <alignment wrapText="1"/>
    </xf>
    <xf numFmtId="0" fontId="22" fillId="0" borderId="0" xfId="0" applyFont="1" applyAlignment="1">
      <alignment wrapText="1"/>
    </xf>
    <xf numFmtId="0" fontId="27" fillId="0" borderId="0" xfId="0" applyFont="1" applyAlignment="1">
      <alignment horizontal="center" vertical="top" wrapText="1"/>
    </xf>
    <xf numFmtId="0" fontId="22" fillId="0" borderId="1" xfId="0" applyFont="1" applyBorder="1" applyAlignment="1">
      <alignment horizontal="center" wrapText="1"/>
    </xf>
    <xf numFmtId="4" fontId="15" fillId="4" borderId="1" xfId="0" applyNumberFormat="1" applyFont="1" applyFill="1" applyBorder="1" applyAlignment="1">
      <alignment horizontal="right"/>
    </xf>
    <xf numFmtId="49" fontId="22" fillId="0" borderId="8" xfId="0" applyNumberFormat="1" applyFont="1" applyBorder="1" applyAlignment="1">
      <alignment horizontal="center" vertical="top" wrapText="1"/>
    </xf>
    <xf numFmtId="1" fontId="22" fillId="0" borderId="1" xfId="0" applyNumberFormat="1" applyFont="1" applyBorder="1" applyAlignment="1">
      <alignment horizontal="center" wrapText="1"/>
    </xf>
    <xf numFmtId="166" fontId="27" fillId="0" borderId="0" xfId="0" applyNumberFormat="1" applyFont="1"/>
    <xf numFmtId="4" fontId="17" fillId="3" borderId="1" xfId="0" applyNumberFormat="1" applyFont="1" applyFill="1" applyBorder="1"/>
    <xf numFmtId="0" fontId="4" fillId="0" borderId="1" xfId="0" applyFont="1" applyBorder="1" applyAlignment="1">
      <alignment wrapText="1"/>
    </xf>
    <xf numFmtId="0" fontId="22" fillId="0" borderId="8" xfId="0" applyFont="1" applyBorder="1" applyAlignment="1">
      <alignment horizontal="left" vertical="top" wrapText="1"/>
    </xf>
    <xf numFmtId="0" fontId="22" fillId="0" borderId="8" xfId="0" applyFont="1" applyBorder="1" applyAlignment="1">
      <alignment horizontal="center" vertical="top" wrapText="1"/>
    </xf>
    <xf numFmtId="0" fontId="22" fillId="0" borderId="8" xfId="0" applyFont="1" applyBorder="1" applyAlignment="1">
      <alignment vertical="top" wrapText="1"/>
    </xf>
    <xf numFmtId="4" fontId="4" fillId="5" borderId="1" xfId="0" applyNumberFormat="1" applyFont="1" applyFill="1" applyBorder="1"/>
    <xf numFmtId="4" fontId="4" fillId="5" borderId="1" xfId="0" applyNumberFormat="1" applyFont="1" applyFill="1" applyBorder="1" applyAlignment="1">
      <alignment horizontal="right"/>
    </xf>
    <xf numFmtId="0" fontId="4" fillId="5" borderId="1" xfId="0" applyFont="1" applyFill="1" applyBorder="1" applyAlignment="1">
      <alignment vertical="top" wrapText="1"/>
    </xf>
    <xf numFmtId="4" fontId="4" fillId="5" borderId="2" xfId="0" applyNumberFormat="1" applyFont="1" applyFill="1" applyBorder="1" applyAlignment="1">
      <alignment horizontal="right"/>
    </xf>
    <xf numFmtId="0" fontId="4" fillId="5" borderId="2" xfId="0" applyFont="1" applyFill="1" applyBorder="1" applyAlignment="1">
      <alignment vertical="top" wrapText="1"/>
    </xf>
    <xf numFmtId="0" fontId="4" fillId="5" borderId="1" xfId="8" applyFont="1" applyFill="1" applyBorder="1" applyAlignment="1">
      <alignment horizontal="left" vertical="top" wrapText="1" shrinkToFit="1"/>
    </xf>
    <xf numFmtId="4" fontId="4" fillId="5" borderId="1" xfId="0" applyNumberFormat="1" applyFont="1" applyFill="1" applyBorder="1" applyAlignment="1">
      <alignment horizontal="left" vertical="center"/>
    </xf>
    <xf numFmtId="49" fontId="4" fillId="0" borderId="5" xfId="0" applyNumberFormat="1" applyFont="1" applyBorder="1" applyAlignment="1">
      <alignment horizontal="left" vertical="top" wrapText="1"/>
    </xf>
    <xf numFmtId="166" fontId="4" fillId="0" borderId="1" xfId="0" applyNumberFormat="1" applyFont="1" applyBorder="1"/>
    <xf numFmtId="4" fontId="13" fillId="0" borderId="0" xfId="0" applyNumberFormat="1" applyFont="1" applyAlignment="1">
      <alignment wrapText="1"/>
    </xf>
    <xf numFmtId="49" fontId="13" fillId="4" borderId="2" xfId="0" applyNumberFormat="1" applyFont="1" applyFill="1" applyBorder="1" applyAlignment="1">
      <alignment horizontal="center" vertical="top" wrapText="1"/>
    </xf>
    <xf numFmtId="49" fontId="13" fillId="4" borderId="8" xfId="0" applyNumberFormat="1" applyFont="1" applyFill="1" applyBorder="1" applyAlignment="1">
      <alignment horizontal="center" vertical="top" wrapText="1"/>
    </xf>
    <xf numFmtId="0" fontId="13" fillId="4" borderId="2" xfId="0" applyFont="1" applyFill="1" applyBorder="1" applyAlignment="1">
      <alignment horizontal="center" vertical="top" wrapText="1"/>
    </xf>
    <xf numFmtId="0" fontId="13" fillId="4" borderId="8" xfId="0" applyFont="1" applyFill="1" applyBorder="1" applyAlignment="1">
      <alignment horizontal="center" vertical="top" wrapText="1"/>
    </xf>
    <xf numFmtId="0" fontId="13" fillId="4" borderId="8" xfId="8" applyFont="1" applyFill="1" applyBorder="1" applyAlignment="1">
      <alignment horizontal="left" vertical="top" wrapText="1" shrinkToFit="1"/>
    </xf>
    <xf numFmtId="0" fontId="11" fillId="0" borderId="0" xfId="0" applyFont="1" applyAlignment="1">
      <alignment vertical="center" wrapText="1"/>
    </xf>
    <xf numFmtId="3" fontId="4" fillId="0" borderId="1" xfId="0" applyNumberFormat="1" applyFont="1" applyBorder="1" applyAlignment="1">
      <alignment horizontal="center" vertical="top" wrapText="1"/>
    </xf>
    <xf numFmtId="1" fontId="4" fillId="0" borderId="1" xfId="0" applyNumberFormat="1" applyFont="1" applyBorder="1" applyAlignment="1">
      <alignment horizontal="center" wrapText="1"/>
    </xf>
    <xf numFmtId="4" fontId="13" fillId="4" borderId="6" xfId="0" applyNumberFormat="1" applyFont="1" applyFill="1" applyBorder="1"/>
    <xf numFmtId="0" fontId="4" fillId="0" borderId="1" xfId="8" applyFont="1" applyBorder="1" applyAlignment="1">
      <alignment vertical="top" wrapText="1" shrinkToFit="1"/>
    </xf>
    <xf numFmtId="4" fontId="16" fillId="4" borderId="1" xfId="0" applyNumberFormat="1" applyFont="1" applyFill="1" applyBorder="1"/>
    <xf numFmtId="4" fontId="4" fillId="0" borderId="0" xfId="0" applyNumberFormat="1" applyFont="1" applyAlignment="1">
      <alignment wrapText="1"/>
    </xf>
    <xf numFmtId="0" fontId="4" fillId="5" borderId="5" xfId="8" applyFont="1" applyFill="1" applyBorder="1" applyAlignment="1">
      <alignment horizontal="left" vertical="top" wrapText="1" shrinkToFit="1"/>
    </xf>
    <xf numFmtId="0" fontId="4" fillId="5" borderId="5" xfId="8" applyFont="1" applyFill="1" applyBorder="1" applyAlignment="1">
      <alignment vertical="top" wrapText="1" shrinkToFit="1"/>
    </xf>
    <xf numFmtId="0" fontId="4" fillId="5" borderId="12" xfId="8" applyFont="1" applyFill="1" applyBorder="1" applyAlignment="1">
      <alignment horizontal="left" vertical="top" wrapText="1" shrinkToFit="1"/>
    </xf>
    <xf numFmtId="0" fontId="4" fillId="0" borderId="1" xfId="8" applyFont="1" applyBorder="1" applyAlignment="1">
      <alignment horizontal="left" vertical="top" wrapText="1" shrinkToFit="1"/>
    </xf>
    <xf numFmtId="0" fontId="12" fillId="0" borderId="0" xfId="0" applyFont="1" applyAlignment="1">
      <alignment vertical="top" wrapText="1"/>
    </xf>
    <xf numFmtId="0" fontId="11" fillId="0" borderId="0" xfId="0" applyFont="1" applyAlignment="1">
      <alignment horizontal="center" vertical="center" wrapText="1"/>
    </xf>
    <xf numFmtId="49" fontId="4" fillId="0" borderId="1" xfId="0" applyNumberFormat="1" applyFont="1" applyBorder="1" applyAlignment="1">
      <alignment horizontal="left" vertical="top" wrapText="1"/>
    </xf>
    <xf numFmtId="49" fontId="16" fillId="3" borderId="8" xfId="0" applyNumberFormat="1" applyFont="1" applyFill="1" applyBorder="1" applyAlignment="1">
      <alignment horizontal="center" vertical="top" wrapText="1"/>
    </xf>
    <xf numFmtId="0" fontId="16" fillId="3" borderId="8" xfId="0" applyFont="1" applyFill="1" applyBorder="1" applyAlignment="1">
      <alignment horizontal="center" vertical="top" wrapText="1"/>
    </xf>
    <xf numFmtId="0" fontId="18" fillId="3" borderId="8" xfId="0" applyFont="1" applyFill="1" applyBorder="1" applyAlignment="1">
      <alignment horizontal="left" vertical="top" wrapText="1"/>
    </xf>
    <xf numFmtId="49" fontId="13" fillId="4" borderId="3" xfId="0" applyNumberFormat="1" applyFont="1" applyFill="1" applyBorder="1" applyAlignment="1">
      <alignment horizontal="center" vertical="top" wrapText="1"/>
    </xf>
    <xf numFmtId="0" fontId="13" fillId="4" borderId="3" xfId="0" applyFont="1" applyFill="1" applyBorder="1" applyAlignment="1">
      <alignment horizontal="center" vertical="top" wrapText="1"/>
    </xf>
    <xf numFmtId="3" fontId="13" fillId="4" borderId="8" xfId="0" applyNumberFormat="1" applyFont="1" applyFill="1" applyBorder="1" applyAlignment="1">
      <alignment horizontal="center" vertical="top" wrapText="1"/>
    </xf>
    <xf numFmtId="0" fontId="13" fillId="4" borderId="8" xfId="0" applyFont="1" applyFill="1" applyBorder="1" applyAlignment="1">
      <alignment horizontal="left" vertical="top" wrapText="1"/>
    </xf>
    <xf numFmtId="0" fontId="22" fillId="0" borderId="8" xfId="8" applyFont="1" applyBorder="1" applyAlignment="1">
      <alignment horizontal="left" vertical="top" wrapText="1" shrinkToFit="1"/>
    </xf>
    <xf numFmtId="0" fontId="15" fillId="4" borderId="8" xfId="8" applyFont="1" applyFill="1" applyBorder="1" applyAlignment="1">
      <alignment horizontal="left" vertical="top" wrapText="1" shrinkToFit="1"/>
    </xf>
    <xf numFmtId="0" fontId="17" fillId="3" borderId="8" xfId="8" applyFont="1" applyFill="1" applyBorder="1" applyAlignment="1">
      <alignment horizontal="left" vertical="top" wrapText="1" shrinkToFit="1"/>
    </xf>
    <xf numFmtId="49" fontId="16" fillId="3" borderId="8" xfId="0" applyNumberFormat="1" applyFont="1" applyFill="1" applyBorder="1" applyAlignment="1">
      <alignment horizontal="left" vertical="top" wrapText="1"/>
    </xf>
    <xf numFmtId="0" fontId="14" fillId="4" borderId="8" xfId="0" applyFont="1" applyFill="1" applyBorder="1" applyAlignment="1">
      <alignment horizontal="left" vertical="top" wrapText="1"/>
    </xf>
    <xf numFmtId="0" fontId="13" fillId="4" borderId="11" xfId="8" applyFont="1" applyFill="1" applyBorder="1" applyAlignment="1">
      <alignment horizontal="left" vertical="top" wrapText="1" shrinkToFit="1"/>
    </xf>
    <xf numFmtId="49" fontId="4" fillId="0" borderId="2" xfId="0" applyNumberFormat="1" applyFont="1" applyBorder="1" applyAlignment="1">
      <alignment horizontal="center" vertical="top" wrapText="1"/>
    </xf>
    <xf numFmtId="49" fontId="4" fillId="0" borderId="3" xfId="0" applyNumberFormat="1"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2" xfId="0" applyFont="1" applyBorder="1" applyAlignment="1">
      <alignment horizontal="left" vertical="top" wrapText="1"/>
    </xf>
    <xf numFmtId="4" fontId="4" fillId="0" borderId="3" xfId="0" applyNumberFormat="1" applyFont="1" applyBorder="1" applyAlignment="1">
      <alignment horizontal="left"/>
    </xf>
    <xf numFmtId="4" fontId="4" fillId="0" borderId="3" xfId="0" applyNumberFormat="1" applyFont="1" applyBorder="1" applyAlignment="1">
      <alignment horizontal="right"/>
    </xf>
    <xf numFmtId="0" fontId="4" fillId="0" borderId="2" xfId="8" applyFont="1" applyBorder="1" applyAlignment="1">
      <alignment horizontal="left" vertical="top" wrapText="1" shrinkToFit="1"/>
    </xf>
    <xf numFmtId="0" fontId="4" fillId="0" borderId="1" xfId="0" applyFont="1" applyBorder="1" applyAlignment="1">
      <alignment horizontal="left" vertical="top" wrapText="1"/>
    </xf>
    <xf numFmtId="4" fontId="13" fillId="4" borderId="3" xfId="0" applyNumberFormat="1" applyFont="1" applyFill="1" applyBorder="1" applyAlignment="1">
      <alignment horizontal="right"/>
    </xf>
    <xf numFmtId="49"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49" fontId="4" fillId="0" borderId="3" xfId="0" applyNumberFormat="1" applyFont="1" applyBorder="1" applyAlignment="1">
      <alignment horizontal="center" vertical="top" wrapText="1"/>
    </xf>
    <xf numFmtId="0" fontId="4" fillId="0" borderId="1" xfId="0" applyFont="1" applyBorder="1" applyAlignment="1">
      <alignment horizontal="left" vertical="top" wrapText="1"/>
    </xf>
    <xf numFmtId="0" fontId="4" fillId="0" borderId="3" xfId="0" applyFont="1" applyBorder="1" applyAlignment="1">
      <alignment horizontal="center" vertical="top" wrapText="1"/>
    </xf>
    <xf numFmtId="0" fontId="4" fillId="5" borderId="8" xfId="0" applyFont="1" applyFill="1" applyBorder="1" applyAlignment="1">
      <alignment horizontal="left" vertical="top" wrapText="1"/>
    </xf>
    <xf numFmtId="49" fontId="4" fillId="5" borderId="8" xfId="0" applyNumberFormat="1" applyFont="1" applyFill="1" applyBorder="1" applyAlignment="1">
      <alignment horizontal="center" vertical="top" wrapText="1"/>
    </xf>
    <xf numFmtId="49"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4" fontId="13" fillId="4" borderId="3" xfId="0" applyNumberFormat="1" applyFont="1" applyFill="1" applyBorder="1" applyAlignment="1">
      <alignment horizontal="right"/>
    </xf>
    <xf numFmtId="0" fontId="4" fillId="0" borderId="1" xfId="0" applyFont="1" applyBorder="1" applyAlignment="1">
      <alignment horizontal="left" vertical="top" wrapText="1"/>
    </xf>
    <xf numFmtId="49"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4" fontId="13" fillId="4" borderId="3" xfId="0" applyNumberFormat="1" applyFont="1" applyFill="1" applyBorder="1" applyAlignment="1">
      <alignment horizontal="left"/>
    </xf>
    <xf numFmtId="0" fontId="4" fillId="5" borderId="6" xfId="0" applyFont="1" applyFill="1" applyBorder="1" applyAlignment="1">
      <alignment vertical="top" wrapText="1"/>
    </xf>
    <xf numFmtId="0" fontId="4" fillId="5" borderId="6" xfId="9" applyFont="1" applyFill="1" applyBorder="1" applyAlignment="1">
      <alignment vertical="top" wrapText="1"/>
    </xf>
    <xf numFmtId="0" fontId="4" fillId="5" borderId="5" xfId="0" applyFont="1" applyFill="1" applyBorder="1" applyAlignment="1">
      <alignment vertical="top" wrapText="1"/>
    </xf>
    <xf numFmtId="0" fontId="4" fillId="5" borderId="5" xfId="0" applyFont="1" applyFill="1" applyBorder="1" applyAlignment="1">
      <alignment horizontal="left" vertical="top" wrapText="1"/>
    </xf>
    <xf numFmtId="0" fontId="4" fillId="5" borderId="12" xfId="0" applyFont="1" applyFill="1" applyBorder="1" applyAlignment="1">
      <alignment vertical="top" wrapText="1"/>
    </xf>
    <xf numFmtId="4" fontId="16" fillId="3" borderId="1" xfId="0" applyNumberFormat="1" applyFont="1" applyFill="1" applyBorder="1" applyAlignment="1">
      <alignment horizontal="right"/>
    </xf>
    <xf numFmtId="4" fontId="13" fillId="4" borderId="10" xfId="0" applyNumberFormat="1" applyFont="1" applyFill="1" applyBorder="1"/>
    <xf numFmtId="4" fontId="22" fillId="0" borderId="3" xfId="0" applyNumberFormat="1" applyFont="1" applyBorder="1"/>
    <xf numFmtId="4" fontId="22" fillId="5" borderId="3" xfId="0" applyNumberFormat="1" applyFont="1" applyFill="1" applyBorder="1" applyAlignment="1">
      <alignment horizontal="right"/>
    </xf>
    <xf numFmtId="0" fontId="4" fillId="0" borderId="1" xfId="0" applyFont="1" applyFill="1" applyBorder="1" applyAlignment="1">
      <alignment vertical="top" wrapText="1"/>
    </xf>
    <xf numFmtId="4" fontId="4" fillId="0" borderId="1" xfId="0" applyNumberFormat="1" applyFont="1" applyFill="1" applyBorder="1"/>
    <xf numFmtId="0" fontId="4" fillId="0" borderId="0" xfId="0" applyFont="1" applyFill="1" applyAlignment="1">
      <alignment wrapText="1"/>
    </xf>
    <xf numFmtId="4" fontId="4" fillId="5" borderId="8" xfId="0" applyNumberFormat="1" applyFont="1" applyFill="1" applyBorder="1" applyAlignment="1">
      <alignment horizontal="left"/>
    </xf>
    <xf numFmtId="49" fontId="13" fillId="4" borderId="2" xfId="0" applyNumberFormat="1" applyFont="1" applyFill="1" applyBorder="1" applyAlignment="1">
      <alignment horizontal="center" vertical="top" wrapText="1"/>
    </xf>
    <xf numFmtId="49" fontId="13" fillId="4" borderId="8" xfId="0" applyNumberFormat="1" applyFont="1" applyFill="1" applyBorder="1" applyAlignment="1">
      <alignment horizontal="center" vertical="top" wrapText="1"/>
    </xf>
    <xf numFmtId="49" fontId="13" fillId="4" borderId="3" xfId="0" applyNumberFormat="1" applyFont="1" applyFill="1" applyBorder="1" applyAlignment="1">
      <alignment horizontal="center" vertical="top" wrapText="1"/>
    </xf>
    <xf numFmtId="0" fontId="4" fillId="0" borderId="5" xfId="0" applyFont="1" applyFill="1" applyBorder="1" applyAlignment="1">
      <alignment vertical="top" wrapText="1"/>
    </xf>
    <xf numFmtId="49" fontId="4"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right"/>
    </xf>
    <xf numFmtId="0" fontId="4" fillId="0" borderId="1" xfId="0" applyNumberFormat="1" applyFont="1" applyFill="1" applyBorder="1" applyAlignment="1">
      <alignment horizontal="center" vertical="top" wrapText="1"/>
    </xf>
    <xf numFmtId="0" fontId="12" fillId="0" borderId="0" xfId="0" applyFont="1" applyFill="1" applyAlignment="1">
      <alignment wrapText="1"/>
    </xf>
    <xf numFmtId="0" fontId="4" fillId="0" borderId="1" xfId="0" applyFont="1" applyFill="1" applyBorder="1" applyAlignment="1">
      <alignment horizontal="left" vertical="top" wrapText="1"/>
    </xf>
    <xf numFmtId="4" fontId="12" fillId="0" borderId="0" xfId="0" applyNumberFormat="1" applyFont="1" applyFill="1" applyAlignment="1">
      <alignment wrapText="1"/>
    </xf>
    <xf numFmtId="0" fontId="4" fillId="0" borderId="1" xfId="0" applyFont="1" applyFill="1" applyBorder="1" applyAlignment="1">
      <alignment horizontal="center" vertical="top" wrapText="1"/>
    </xf>
    <xf numFmtId="4" fontId="22" fillId="0" borderId="1" xfId="0" applyNumberFormat="1" applyFont="1" applyFill="1" applyBorder="1"/>
    <xf numFmtId="0" fontId="12" fillId="5" borderId="8" xfId="0" applyFont="1" applyFill="1" applyBorder="1" applyAlignment="1">
      <alignment horizontal="center" vertical="top" wrapText="1"/>
    </xf>
    <xf numFmtId="0" fontId="13" fillId="4" borderId="8" xfId="0"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3" fontId="13" fillId="4" borderId="8" xfId="0" applyNumberFormat="1" applyFont="1" applyFill="1" applyBorder="1" applyAlignment="1">
      <alignment horizontal="center" vertical="top" wrapText="1"/>
    </xf>
    <xf numFmtId="0" fontId="22" fillId="5" borderId="5" xfId="8" applyFont="1" applyFill="1" applyBorder="1" applyAlignment="1">
      <alignment horizontal="left" vertical="top" wrapText="1" shrinkToFit="1"/>
    </xf>
    <xf numFmtId="0" fontId="22" fillId="0" borderId="1" xfId="0" applyFont="1" applyFill="1" applyBorder="1" applyAlignment="1">
      <alignment horizontal="left" vertical="top" wrapText="1"/>
    </xf>
    <xf numFmtId="0" fontId="13" fillId="4" borderId="8" xfId="0" applyFont="1" applyFill="1" applyBorder="1" applyAlignment="1">
      <alignment horizontal="center" vertical="top" wrapText="1"/>
    </xf>
    <xf numFmtId="3" fontId="13" fillId="4" borderId="8" xfId="0" applyNumberFormat="1" applyFont="1" applyFill="1" applyBorder="1" applyAlignment="1">
      <alignment horizontal="center" vertical="top" wrapText="1"/>
    </xf>
    <xf numFmtId="49" fontId="16" fillId="3" borderId="8" xfId="0" applyNumberFormat="1" applyFont="1" applyFill="1" applyBorder="1" applyAlignment="1">
      <alignment horizontal="center" vertical="top" wrapText="1"/>
    </xf>
    <xf numFmtId="49" fontId="16" fillId="4" borderId="8" xfId="0" applyNumberFormat="1" applyFont="1" applyFill="1" applyBorder="1" applyAlignment="1">
      <alignment horizontal="center" vertical="top" wrapText="1"/>
    </xf>
    <xf numFmtId="0" fontId="16" fillId="3" borderId="8" xfId="0" applyFont="1" applyFill="1" applyBorder="1" applyAlignment="1">
      <alignment horizontal="center" vertical="top" wrapText="1"/>
    </xf>
    <xf numFmtId="0" fontId="4" fillId="0" borderId="1" xfId="0" applyFont="1" applyBorder="1" applyAlignment="1">
      <alignment horizontal="left" vertical="top" wrapText="1"/>
    </xf>
    <xf numFmtId="0" fontId="16" fillId="3" borderId="1" xfId="0" applyFont="1" applyFill="1" applyBorder="1" applyAlignment="1">
      <alignment horizontal="center" vertical="top" wrapText="1"/>
    </xf>
    <xf numFmtId="0" fontId="18" fillId="3" borderId="8" xfId="0" applyFont="1" applyFill="1" applyBorder="1" applyAlignment="1">
      <alignment horizontal="left" vertical="top" wrapText="1"/>
    </xf>
    <xf numFmtId="49"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166" fontId="4" fillId="0" borderId="1" xfId="0" applyNumberFormat="1" applyFont="1" applyBorder="1" applyAlignment="1"/>
    <xf numFmtId="4" fontId="4" fillId="0" borderId="1" xfId="0" applyNumberFormat="1" applyFont="1" applyBorder="1" applyAlignment="1"/>
    <xf numFmtId="4" fontId="26" fillId="0" borderId="0" xfId="0" applyNumberFormat="1" applyFont="1" applyFill="1" applyBorder="1" applyAlignment="1" applyProtection="1">
      <alignment horizontal="right" vertical="center" wrapText="1"/>
    </xf>
    <xf numFmtId="0" fontId="18" fillId="3" borderId="8" xfId="0" applyFont="1" applyFill="1" applyBorder="1" applyAlignment="1">
      <alignment vertical="top" wrapText="1"/>
    </xf>
    <xf numFmtId="0" fontId="16" fillId="3" borderId="1" xfId="0" applyFont="1" applyFill="1" applyBorder="1" applyAlignment="1">
      <alignment horizontal="left" vertical="top" wrapText="1"/>
    </xf>
    <xf numFmtId="3" fontId="16" fillId="4" borderId="8" xfId="0" applyNumberFormat="1" applyFont="1" applyFill="1" applyBorder="1" applyAlignment="1">
      <alignment horizontal="center" vertical="top" wrapText="1"/>
    </xf>
    <xf numFmtId="3" fontId="31" fillId="4" borderId="8" xfId="0" applyNumberFormat="1" applyFont="1" applyFill="1" applyBorder="1" applyAlignment="1">
      <alignment horizontal="center" vertical="top" wrapText="1"/>
    </xf>
    <xf numFmtId="0" fontId="17" fillId="3" borderId="1" xfId="0" applyFont="1" applyFill="1" applyBorder="1" applyAlignment="1">
      <alignment horizontal="center" vertical="top" wrapText="1"/>
    </xf>
    <xf numFmtId="4" fontId="22" fillId="0" borderId="3" xfId="0" applyNumberFormat="1" applyFont="1" applyFill="1" applyBorder="1"/>
    <xf numFmtId="3" fontId="17" fillId="3" borderId="1" xfId="0" applyNumberFormat="1" applyFont="1" applyFill="1" applyBorder="1" applyAlignment="1">
      <alignment horizontal="center" vertical="top" wrapText="1"/>
    </xf>
    <xf numFmtId="3" fontId="16" fillId="3" borderId="1" xfId="0" applyNumberFormat="1" applyFont="1" applyFill="1" applyBorder="1" applyAlignment="1">
      <alignment horizontal="center" vertical="top" wrapText="1"/>
    </xf>
    <xf numFmtId="49" fontId="13" fillId="4" borderId="8" xfId="0" applyNumberFormat="1" applyFont="1" applyFill="1" applyBorder="1" applyAlignment="1">
      <alignment horizontal="center" vertical="top" wrapText="1"/>
    </xf>
    <xf numFmtId="0" fontId="13" fillId="4" borderId="8" xfId="0" applyFont="1" applyFill="1" applyBorder="1" applyAlignment="1">
      <alignment horizontal="center" vertical="top" wrapText="1"/>
    </xf>
    <xf numFmtId="0" fontId="4" fillId="0" borderId="2" xfId="0" applyFont="1" applyFill="1" applyBorder="1" applyAlignment="1">
      <alignment horizontal="center" vertical="top" wrapText="1"/>
    </xf>
    <xf numFmtId="0" fontId="16" fillId="3" borderId="1" xfId="0" applyFont="1" applyFill="1" applyBorder="1" applyAlignment="1">
      <alignment horizontal="center" vertical="top" wrapText="1"/>
    </xf>
    <xf numFmtId="1" fontId="4" fillId="0" borderId="2"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19" fillId="3" borderId="1" xfId="0" applyFont="1" applyFill="1" applyBorder="1" applyAlignment="1">
      <alignment vertical="top" wrapText="1"/>
    </xf>
    <xf numFmtId="0" fontId="24" fillId="3" borderId="1" xfId="0" applyFont="1" applyFill="1" applyBorder="1" applyAlignment="1">
      <alignment horizontal="left" vertical="top" wrapText="1"/>
    </xf>
    <xf numFmtId="0" fontId="24" fillId="3" borderId="1" xfId="0" applyFont="1" applyFill="1" applyBorder="1" applyAlignment="1">
      <alignment vertical="top" wrapText="1"/>
    </xf>
    <xf numFmtId="3" fontId="4" fillId="0" borderId="1" xfId="0" applyNumberFormat="1" applyFont="1" applyFill="1" applyBorder="1" applyAlignment="1">
      <alignment horizontal="center" vertical="top" wrapText="1"/>
    </xf>
    <xf numFmtId="0" fontId="0" fillId="0" borderId="0" xfId="0" applyFill="1"/>
    <xf numFmtId="0" fontId="27" fillId="0" borderId="18" xfId="0" applyFont="1" applyFill="1" applyBorder="1" applyAlignment="1">
      <alignment horizontal="center" vertical="center" wrapText="1"/>
    </xf>
    <xf numFmtId="0" fontId="4" fillId="5" borderId="1" xfId="9" applyFont="1" applyFill="1" applyBorder="1" applyAlignment="1">
      <alignment vertical="top" wrapText="1"/>
    </xf>
    <xf numFmtId="0" fontId="4" fillId="0" borderId="1" xfId="10" applyFont="1" applyBorder="1" applyAlignment="1">
      <alignment vertical="top" wrapText="1"/>
    </xf>
    <xf numFmtId="0" fontId="16" fillId="3" borderId="2" xfId="0" applyFont="1" applyFill="1" applyBorder="1" applyAlignment="1">
      <alignment horizontal="center" vertical="top" wrapText="1"/>
    </xf>
    <xf numFmtId="0" fontId="19" fillId="3" borderId="2" xfId="0" applyFont="1" applyFill="1" applyBorder="1" applyAlignment="1">
      <alignment vertical="top" wrapText="1"/>
    </xf>
    <xf numFmtId="3" fontId="4" fillId="5" borderId="1" xfId="0" applyNumberFormat="1" applyFont="1" applyFill="1" applyBorder="1" applyAlignment="1">
      <alignment horizontal="center" vertical="top" wrapText="1"/>
    </xf>
    <xf numFmtId="3" fontId="4" fillId="5" borderId="2" xfId="0" applyNumberFormat="1" applyFont="1" applyFill="1" applyBorder="1" applyAlignment="1">
      <alignment horizontal="center" vertical="top" wrapText="1"/>
    </xf>
    <xf numFmtId="0" fontId="4" fillId="5" borderId="7" xfId="8" applyFont="1" applyFill="1" applyBorder="1" applyAlignment="1">
      <alignment horizontal="left" vertical="top" wrapText="1" shrinkToFit="1"/>
    </xf>
    <xf numFmtId="0" fontId="4" fillId="5" borderId="3" xfId="0" applyFont="1" applyFill="1" applyBorder="1" applyAlignment="1">
      <alignment horizontal="center" vertical="top" wrapText="1"/>
    </xf>
    <xf numFmtId="3" fontId="4" fillId="5" borderId="3" xfId="0" applyNumberFormat="1" applyFont="1" applyFill="1" applyBorder="1" applyAlignment="1">
      <alignment horizontal="center" vertical="top" wrapText="1"/>
    </xf>
    <xf numFmtId="0" fontId="4" fillId="0" borderId="12" xfId="0" applyFont="1" applyBorder="1" applyAlignment="1">
      <alignment vertical="top" wrapText="1"/>
    </xf>
    <xf numFmtId="4" fontId="4" fillId="0" borderId="3" xfId="0" applyNumberFormat="1" applyFont="1" applyBorder="1"/>
    <xf numFmtId="49" fontId="4" fillId="0" borderId="1" xfId="0" applyNumberFormat="1" applyFont="1" applyBorder="1" applyAlignment="1">
      <alignment horizontal="center" vertical="top" wrapText="1"/>
    </xf>
    <xf numFmtId="0" fontId="4" fillId="0" borderId="1" xfId="0" applyFont="1" applyBorder="1" applyAlignment="1">
      <alignment horizontal="left" vertical="top" wrapText="1"/>
    </xf>
    <xf numFmtId="49"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4" fontId="4" fillId="0" borderId="3" xfId="0" applyNumberFormat="1" applyFont="1" applyFill="1" applyBorder="1" applyAlignment="1">
      <alignment horizontal="right"/>
    </xf>
    <xf numFmtId="49" fontId="13" fillId="4" borderId="2" xfId="0" applyNumberFormat="1" applyFont="1" applyFill="1" applyBorder="1" applyAlignment="1">
      <alignment horizontal="center" vertical="top" wrapText="1"/>
    </xf>
    <xf numFmtId="49" fontId="13" fillId="4" borderId="8" xfId="0" applyNumberFormat="1" applyFont="1" applyFill="1" applyBorder="1" applyAlignment="1">
      <alignment horizontal="center" vertical="top" wrapText="1"/>
    </xf>
    <xf numFmtId="49" fontId="13" fillId="4" borderId="3" xfId="0" applyNumberFormat="1" applyFont="1" applyFill="1" applyBorder="1" applyAlignment="1">
      <alignment horizontal="center" vertical="top" wrapText="1"/>
    </xf>
    <xf numFmtId="49" fontId="4" fillId="5" borderId="2" xfId="0" applyNumberFormat="1" applyFont="1" applyFill="1" applyBorder="1" applyAlignment="1">
      <alignment horizontal="center" vertical="top" wrapText="1"/>
    </xf>
    <xf numFmtId="49" fontId="4" fillId="5" borderId="1" xfId="0" applyNumberFormat="1" applyFont="1" applyFill="1" applyBorder="1" applyAlignment="1">
      <alignment horizontal="center" vertical="top" wrapText="1"/>
    </xf>
    <xf numFmtId="49" fontId="12" fillId="5" borderId="1" xfId="0" applyNumberFormat="1" applyFont="1" applyFill="1" applyBorder="1" applyAlignment="1">
      <alignment horizontal="center" vertical="top" wrapText="1"/>
    </xf>
    <xf numFmtId="49" fontId="4" fillId="0" borderId="3" xfId="0" applyNumberFormat="1" applyFont="1" applyBorder="1" applyAlignment="1">
      <alignment horizontal="center" vertical="top" wrapText="1"/>
    </xf>
    <xf numFmtId="49" fontId="4" fillId="0" borderId="1" xfId="0" applyNumberFormat="1" applyFont="1" applyBorder="1" applyAlignment="1">
      <alignment horizontal="center" vertical="top" wrapText="1"/>
    </xf>
    <xf numFmtId="0" fontId="4" fillId="0" borderId="1" xfId="0" applyFont="1" applyBorder="1" applyAlignment="1">
      <alignment horizontal="left" vertical="top" wrapText="1"/>
    </xf>
    <xf numFmtId="0" fontId="22" fillId="0" borderId="1" xfId="0" applyFont="1" applyBorder="1" applyAlignment="1">
      <alignment horizontal="left" vertical="top" wrapText="1"/>
    </xf>
    <xf numFmtId="0" fontId="4" fillId="5" borderId="8" xfId="0" applyFont="1" applyFill="1" applyBorder="1" applyAlignment="1">
      <alignment horizontal="center" vertical="center" wrapText="1"/>
    </xf>
    <xf numFmtId="0" fontId="12" fillId="0" borderId="1" xfId="0" applyFont="1" applyBorder="1" applyAlignment="1">
      <alignment horizontal="center" vertical="top" wrapText="1"/>
    </xf>
    <xf numFmtId="4" fontId="4" fillId="5" borderId="0" xfId="0" applyNumberFormat="1" applyFont="1" applyFill="1"/>
    <xf numFmtId="4" fontId="4" fillId="0" borderId="0" xfId="0" applyNumberFormat="1" applyFont="1" applyBorder="1" applyAlignment="1">
      <alignment horizontal="right"/>
    </xf>
    <xf numFmtId="49" fontId="4" fillId="0" borderId="0" xfId="0" applyNumberFormat="1" applyFont="1" applyBorder="1" applyAlignment="1">
      <alignment horizontal="center" vertical="top" wrapText="1"/>
    </xf>
    <xf numFmtId="0" fontId="4" fillId="0" borderId="0" xfId="0" applyFont="1" applyBorder="1" applyAlignment="1">
      <alignment horizontal="left" vertical="top" wrapText="1"/>
    </xf>
    <xf numFmtId="0" fontId="4" fillId="0" borderId="0" xfId="8" applyFont="1" applyBorder="1" applyAlignment="1">
      <alignment horizontal="left" vertical="top" wrapText="1" shrinkToFit="1"/>
    </xf>
    <xf numFmtId="0" fontId="4" fillId="0" borderId="0" xfId="0" applyFont="1" applyBorder="1" applyAlignment="1">
      <alignment vertical="top" wrapText="1"/>
    </xf>
    <xf numFmtId="0" fontId="12" fillId="0" borderId="0" xfId="0" applyFont="1" applyBorder="1" applyAlignment="1">
      <alignment horizontal="center" vertical="top" wrapText="1"/>
    </xf>
    <xf numFmtId="0" fontId="4" fillId="0" borderId="0" xfId="0" applyFont="1" applyBorder="1" applyAlignment="1">
      <alignment horizontal="center" vertical="top" wrapText="1"/>
    </xf>
    <xf numFmtId="4" fontId="4" fillId="0" borderId="0" xfId="0" applyNumberFormat="1" applyFont="1" applyBorder="1"/>
    <xf numFmtId="49" fontId="4" fillId="0" borderId="8" xfId="0" applyNumberFormat="1" applyFont="1" applyBorder="1" applyAlignment="1">
      <alignment horizontal="center" vertical="top" wrapText="1"/>
    </xf>
    <xf numFmtId="0" fontId="4" fillId="0" borderId="8" xfId="0" applyFont="1" applyBorder="1" applyAlignment="1">
      <alignment horizontal="left" vertical="top" wrapText="1"/>
    </xf>
    <xf numFmtId="0" fontId="4" fillId="0" borderId="8" xfId="0" applyFont="1" applyBorder="1" applyAlignment="1">
      <alignment horizontal="center" vertical="top" wrapText="1"/>
    </xf>
    <xf numFmtId="49" fontId="4" fillId="0" borderId="2" xfId="0" applyNumberFormat="1" applyFont="1" applyFill="1" applyBorder="1" applyAlignment="1">
      <alignment horizontal="center" vertical="top" wrapText="1"/>
    </xf>
    <xf numFmtId="0" fontId="4" fillId="0" borderId="2" xfId="0" applyFont="1" applyFill="1" applyBorder="1" applyAlignment="1">
      <alignment horizontal="left" vertical="top" wrapText="1"/>
    </xf>
    <xf numFmtId="0" fontId="4" fillId="0" borderId="2" xfId="8" applyFont="1" applyFill="1" applyBorder="1" applyAlignment="1">
      <alignment horizontal="left" vertical="top" wrapText="1" shrinkToFit="1"/>
    </xf>
    <xf numFmtId="0" fontId="4" fillId="0" borderId="2" xfId="0" applyFont="1" applyFill="1" applyBorder="1" applyAlignment="1">
      <alignment horizontal="center" vertical="top" wrapText="1"/>
    </xf>
    <xf numFmtId="0" fontId="4" fillId="0" borderId="8" xfId="0" applyFont="1" applyFill="1" applyBorder="1" applyAlignment="1">
      <alignment horizontal="left" vertical="top" wrapText="1"/>
    </xf>
    <xf numFmtId="49" fontId="4" fillId="0" borderId="2" xfId="0" applyNumberFormat="1" applyFont="1" applyBorder="1" applyAlignment="1">
      <alignment horizontal="center" vertical="top" wrapText="1"/>
    </xf>
    <xf numFmtId="0" fontId="4" fillId="0" borderId="2" xfId="0" applyFont="1" applyBorder="1" applyAlignment="1">
      <alignment horizontal="left" vertical="top" wrapText="1"/>
    </xf>
    <xf numFmtId="4" fontId="4" fillId="0" borderId="0" xfId="0" applyNumberFormat="1" applyFont="1" applyFill="1" applyAlignment="1">
      <alignment wrapText="1"/>
    </xf>
    <xf numFmtId="4" fontId="13" fillId="0" borderId="0" xfId="0" applyNumberFormat="1" applyFont="1" applyFill="1" applyAlignment="1">
      <alignment wrapText="1"/>
    </xf>
    <xf numFmtId="0" fontId="13" fillId="0" borderId="0" xfId="0" applyFont="1" applyFill="1" applyAlignment="1">
      <alignment wrapText="1"/>
    </xf>
    <xf numFmtId="0" fontId="16" fillId="3" borderId="1" xfId="0" applyFont="1" applyFill="1" applyBorder="1" applyAlignment="1">
      <alignment horizontal="center" vertical="top" wrapText="1"/>
    </xf>
    <xf numFmtId="0" fontId="33" fillId="0" borderId="2" xfId="0" applyFont="1" applyFill="1" applyBorder="1" applyAlignment="1">
      <alignment horizontal="left" vertical="top" wrapText="1"/>
    </xf>
    <xf numFmtId="0" fontId="4" fillId="0" borderId="1" xfId="8" applyFont="1" applyFill="1" applyBorder="1" applyAlignment="1">
      <alignment horizontal="left" vertical="top" wrapText="1" shrinkToFit="1"/>
    </xf>
    <xf numFmtId="4" fontId="16" fillId="3" borderId="2" xfId="0" applyNumberFormat="1" applyFont="1" applyFill="1" applyBorder="1"/>
    <xf numFmtId="49" fontId="13" fillId="4" borderId="2" xfId="0" applyNumberFormat="1" applyFont="1" applyFill="1" applyBorder="1" applyAlignment="1">
      <alignment horizontal="center" vertical="top" wrapText="1"/>
    </xf>
    <xf numFmtId="49" fontId="13" fillId="4" borderId="8" xfId="0" applyNumberFormat="1" applyFont="1" applyFill="1" applyBorder="1" applyAlignment="1">
      <alignment horizontal="center" vertical="top" wrapText="1"/>
    </xf>
    <xf numFmtId="49" fontId="13" fillId="4" borderId="3" xfId="0" applyNumberFormat="1" applyFont="1" applyFill="1" applyBorder="1" applyAlignment="1">
      <alignment horizontal="center" vertical="top" wrapText="1"/>
    </xf>
    <xf numFmtId="0" fontId="13" fillId="4" borderId="2" xfId="0" applyFont="1" applyFill="1" applyBorder="1" applyAlignment="1">
      <alignment horizontal="center" vertical="top" wrapText="1"/>
    </xf>
    <xf numFmtId="0" fontId="13" fillId="4" borderId="8" xfId="0" applyFont="1" applyFill="1" applyBorder="1" applyAlignment="1">
      <alignment horizontal="center" vertical="top" wrapText="1"/>
    </xf>
    <xf numFmtId="0" fontId="13" fillId="4" borderId="3" xfId="0" applyFont="1" applyFill="1" applyBorder="1" applyAlignment="1">
      <alignment horizontal="center" vertical="top" wrapText="1"/>
    </xf>
    <xf numFmtId="49" fontId="4" fillId="0" borderId="1" xfId="0" applyNumberFormat="1" applyFont="1" applyBorder="1" applyAlignment="1">
      <alignment horizontal="center" vertical="top" wrapText="1"/>
    </xf>
    <xf numFmtId="49" fontId="4" fillId="5" borderId="2" xfId="0" applyNumberFormat="1" applyFont="1" applyFill="1" applyBorder="1" applyAlignment="1">
      <alignment horizontal="center" vertical="top" wrapText="1"/>
    </xf>
    <xf numFmtId="49" fontId="4" fillId="5" borderId="1" xfId="0" applyNumberFormat="1" applyFont="1" applyFill="1" applyBorder="1" applyAlignment="1">
      <alignment horizontal="center" vertical="top" wrapText="1"/>
    </xf>
    <xf numFmtId="4" fontId="4" fillId="0" borderId="3" xfId="0" applyNumberFormat="1" applyFont="1" applyBorder="1" applyAlignment="1">
      <alignment horizontal="right"/>
    </xf>
    <xf numFmtId="3" fontId="4" fillId="5" borderId="8" xfId="0" applyNumberFormat="1" applyFont="1" applyFill="1" applyBorder="1" applyAlignment="1">
      <alignment horizontal="center" vertical="top"/>
    </xf>
    <xf numFmtId="0" fontId="4" fillId="0" borderId="5" xfId="8" applyFont="1" applyFill="1" applyBorder="1" applyAlignment="1">
      <alignment vertical="top" wrapText="1" shrinkToFit="1"/>
    </xf>
    <xf numFmtId="0" fontId="4" fillId="0" borderId="12" xfId="0" applyFont="1" applyFill="1" applyBorder="1" applyAlignment="1">
      <alignment vertical="top" wrapText="1"/>
    </xf>
    <xf numFmtId="0" fontId="4" fillId="0" borderId="2" xfId="0" applyFont="1" applyFill="1" applyBorder="1" applyAlignment="1">
      <alignment vertical="top" wrapText="1"/>
    </xf>
    <xf numFmtId="0" fontId="12" fillId="0" borderId="2" xfId="0" applyFont="1" applyFill="1" applyBorder="1" applyAlignment="1">
      <alignment horizontal="center" vertical="top" wrapText="1"/>
    </xf>
    <xf numFmtId="3" fontId="4" fillId="0" borderId="2" xfId="0" applyNumberFormat="1" applyFont="1" applyFill="1" applyBorder="1" applyAlignment="1">
      <alignment horizontal="center" vertical="top" wrapText="1"/>
    </xf>
    <xf numFmtId="4" fontId="4" fillId="0" borderId="1" xfId="0" applyNumberFormat="1" applyFont="1" applyBorder="1" applyAlignment="1">
      <alignment wrapText="1"/>
    </xf>
    <xf numFmtId="49" fontId="4" fillId="5" borderId="1" xfId="0" applyNumberFormat="1" applyFont="1" applyFill="1" applyBorder="1" applyAlignment="1">
      <alignment horizontal="center"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 xfId="0" applyFont="1" applyFill="1" applyBorder="1" applyAlignment="1">
      <alignment horizontal="left" vertical="top" wrapText="1"/>
    </xf>
    <xf numFmtId="49" fontId="4" fillId="0" borderId="1" xfId="0" applyNumberFormat="1" applyFont="1" applyBorder="1" applyAlignment="1">
      <alignment horizontal="center" vertical="top" wrapText="1"/>
    </xf>
    <xf numFmtId="0" fontId="4" fillId="0" borderId="1" xfId="0" applyFont="1" applyBorder="1" applyAlignment="1">
      <alignment horizontal="left" vertical="top" wrapText="1"/>
    </xf>
    <xf numFmtId="4" fontId="4" fillId="5" borderId="2" xfId="0" applyNumberFormat="1" applyFont="1" applyFill="1" applyBorder="1" applyAlignment="1">
      <alignment horizontal="left"/>
    </xf>
    <xf numFmtId="49" fontId="4" fillId="5" borderId="2" xfId="0" applyNumberFormat="1" applyFont="1" applyFill="1" applyBorder="1" applyAlignment="1">
      <alignment horizontal="center" vertical="top" wrapText="1"/>
    </xf>
    <xf numFmtId="0" fontId="12" fillId="5" borderId="2" xfId="0" applyFont="1" applyFill="1" applyBorder="1" applyAlignment="1">
      <alignment horizontal="center" vertical="top"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2" xfId="0" applyFont="1" applyFill="1" applyBorder="1" applyAlignment="1">
      <alignment horizontal="center" vertical="top" wrapText="1"/>
    </xf>
    <xf numFmtId="49" fontId="12" fillId="5" borderId="2" xfId="0" applyNumberFormat="1" applyFont="1" applyFill="1" applyBorder="1" applyAlignment="1">
      <alignment horizontal="center" vertical="top" wrapText="1"/>
    </xf>
    <xf numFmtId="0" fontId="12" fillId="5" borderId="1" xfId="0" applyFont="1" applyFill="1" applyBorder="1" applyAlignment="1">
      <alignment horizontal="center" vertical="top" wrapText="1"/>
    </xf>
    <xf numFmtId="4" fontId="4" fillId="5" borderId="1" xfId="0" applyNumberFormat="1" applyFont="1" applyFill="1" applyBorder="1" applyAlignment="1">
      <alignment horizontal="left"/>
    </xf>
    <xf numFmtId="0" fontId="4" fillId="5" borderId="1" xfId="0" applyFont="1" applyFill="1" applyBorder="1" applyAlignment="1">
      <alignment horizontal="center" vertical="center" wrapText="1"/>
    </xf>
    <xf numFmtId="49" fontId="4" fillId="5" borderId="2" xfId="0" applyNumberFormat="1" applyFont="1" applyFill="1" applyBorder="1" applyAlignment="1">
      <alignment horizontal="center" vertical="center" wrapText="1"/>
    </xf>
    <xf numFmtId="4" fontId="4" fillId="5" borderId="2" xfId="0" applyNumberFormat="1" applyFont="1" applyFill="1" applyBorder="1" applyAlignment="1">
      <alignment horizontal="center"/>
    </xf>
    <xf numFmtId="0" fontId="4" fillId="0" borderId="6" xfId="0" applyFont="1" applyFill="1" applyBorder="1" applyAlignment="1">
      <alignment vertical="top" wrapText="1"/>
    </xf>
    <xf numFmtId="0" fontId="27" fillId="0" borderId="0" xfId="0" applyFont="1" applyAlignment="1">
      <alignment horizontal="center" vertical="center"/>
    </xf>
    <xf numFmtId="0" fontId="32" fillId="0" borderId="0" xfId="0" applyFont="1" applyAlignment="1">
      <alignment vertical="center"/>
    </xf>
    <xf numFmtId="0" fontId="27" fillId="0" borderId="18" xfId="0" applyFont="1" applyBorder="1" applyAlignment="1">
      <alignment horizontal="center" vertical="center" wrapText="1"/>
    </xf>
    <xf numFmtId="0" fontId="27" fillId="0" borderId="18" xfId="0" applyFont="1" applyBorder="1" applyAlignment="1">
      <alignment horizontal="left" wrapText="1"/>
    </xf>
    <xf numFmtId="4" fontId="12" fillId="0" borderId="18" xfId="0" applyNumberFormat="1" applyFont="1" applyFill="1" applyBorder="1" applyAlignment="1">
      <alignment horizontal="right" wrapText="1"/>
    </xf>
    <xf numFmtId="4" fontId="0" fillId="0" borderId="0" xfId="0" applyNumberFormat="1"/>
    <xf numFmtId="0" fontId="27" fillId="0" borderId="18" xfId="0" applyFont="1" applyBorder="1" applyAlignment="1">
      <alignment vertical="center" wrapText="1"/>
    </xf>
    <xf numFmtId="49" fontId="4" fillId="0" borderId="3" xfId="0" applyNumberFormat="1" applyFont="1" applyFill="1" applyBorder="1" applyAlignment="1">
      <alignment horizontal="center" vertical="top" wrapText="1"/>
    </xf>
    <xf numFmtId="49" fontId="4" fillId="0" borderId="2" xfId="0" applyNumberFormat="1" applyFont="1" applyBorder="1" applyAlignment="1">
      <alignment horizontal="center" vertical="top" wrapText="1"/>
    </xf>
    <xf numFmtId="0" fontId="4" fillId="0" borderId="2" xfId="0" applyFont="1" applyBorder="1" applyAlignment="1">
      <alignment horizontal="left" vertical="top" wrapText="1"/>
    </xf>
    <xf numFmtId="0" fontId="4" fillId="0" borderId="2" xfId="0" applyFont="1" applyBorder="1" applyAlignment="1">
      <alignment horizontal="center" vertical="top" wrapText="1"/>
    </xf>
    <xf numFmtId="49" fontId="4" fillId="5" borderId="2" xfId="0" applyNumberFormat="1" applyFont="1" applyFill="1" applyBorder="1" applyAlignment="1">
      <alignment horizontal="center" vertical="top" wrapText="1"/>
    </xf>
    <xf numFmtId="49" fontId="4" fillId="5" borderId="3" xfId="0" applyNumberFormat="1" applyFont="1" applyFill="1" applyBorder="1" applyAlignment="1">
      <alignment horizontal="center"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49" fontId="4" fillId="0" borderId="1" xfId="0" applyNumberFormat="1" applyFont="1" applyBorder="1" applyAlignment="1">
      <alignment horizontal="center" vertical="top" wrapText="1"/>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 xfId="0" applyFont="1" applyFill="1" applyBorder="1" applyAlignment="1">
      <alignment horizontal="left" vertical="top" wrapText="1"/>
    </xf>
    <xf numFmtId="0" fontId="4" fillId="5" borderId="1" xfId="0" applyFont="1" applyFill="1" applyBorder="1" applyAlignment="1">
      <alignment horizontal="center" vertical="top" wrapText="1"/>
    </xf>
    <xf numFmtId="49" fontId="4" fillId="5" borderId="1" xfId="0" applyNumberFormat="1" applyFont="1" applyFill="1" applyBorder="1" applyAlignment="1">
      <alignment horizontal="center" vertical="top" wrapText="1"/>
    </xf>
    <xf numFmtId="0" fontId="16" fillId="3" borderId="1" xfId="0" applyFont="1" applyFill="1" applyBorder="1" applyAlignment="1">
      <alignment horizontal="center" vertical="top" wrapText="1"/>
    </xf>
    <xf numFmtId="3" fontId="16" fillId="3" borderId="1" xfId="0" applyNumberFormat="1" applyFont="1" applyFill="1" applyBorder="1" applyAlignment="1">
      <alignment horizontal="center" vertical="top" wrapText="1"/>
    </xf>
    <xf numFmtId="0" fontId="4" fillId="0" borderId="1" xfId="0" applyFont="1" applyBorder="1" applyAlignment="1">
      <alignment horizontal="center" vertical="center" wrapText="1"/>
    </xf>
    <xf numFmtId="0" fontId="0" fillId="0" borderId="0" xfId="0" applyAlignment="1">
      <alignment horizontal="left"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13" xfId="0" applyFont="1" applyBorder="1" applyAlignment="1">
      <alignment vertical="center" wrapText="1"/>
    </xf>
    <xf numFmtId="0" fontId="27" fillId="0" borderId="24" xfId="0" applyFont="1" applyBorder="1" applyAlignment="1">
      <alignment vertical="center" wrapText="1"/>
    </xf>
    <xf numFmtId="0" fontId="27" fillId="0" borderId="17" xfId="0" applyFont="1" applyBorder="1" applyAlignment="1">
      <alignment vertical="center" wrapText="1"/>
    </xf>
    <xf numFmtId="0" fontId="28" fillId="0" borderId="0" xfId="0" applyFont="1" applyAlignment="1">
      <alignment horizontal="center" vertical="center"/>
    </xf>
    <xf numFmtId="0" fontId="27" fillId="0" borderId="14"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16" xfId="0" applyFont="1" applyBorder="1" applyAlignment="1">
      <alignment horizontal="center" vertical="center" wrapText="1"/>
    </xf>
    <xf numFmtId="0" fontId="28" fillId="0" borderId="19" xfId="0" applyFont="1" applyBorder="1" applyAlignment="1">
      <alignment horizontal="justify" vertical="center" wrapText="1"/>
    </xf>
    <xf numFmtId="0" fontId="28" fillId="0" borderId="20" xfId="0" applyFont="1" applyBorder="1" applyAlignment="1">
      <alignment horizontal="justify" vertical="center" wrapText="1"/>
    </xf>
    <xf numFmtId="0" fontId="28" fillId="0" borderId="21" xfId="0" applyFont="1" applyBorder="1" applyAlignment="1">
      <alignment horizontal="justify" vertical="center" wrapText="1"/>
    </xf>
    <xf numFmtId="0" fontId="28" fillId="0" borderId="22" xfId="0" applyFont="1" applyBorder="1" applyAlignment="1">
      <alignment horizontal="justify" vertical="center" wrapText="1"/>
    </xf>
    <xf numFmtId="0" fontId="28" fillId="0" borderId="23" xfId="0" applyFont="1" applyBorder="1" applyAlignment="1">
      <alignment horizontal="justify" vertical="center" wrapText="1"/>
    </xf>
    <xf numFmtId="0" fontId="28" fillId="0" borderId="18" xfId="0" applyFont="1" applyBorder="1" applyAlignment="1">
      <alignment horizontal="justify" vertical="center" wrapText="1"/>
    </xf>
    <xf numFmtId="0" fontId="27" fillId="0" borderId="13" xfId="0" applyFont="1" applyBorder="1" applyAlignment="1">
      <alignment horizontal="left" vertical="center" wrapText="1"/>
    </xf>
    <xf numFmtId="0" fontId="27" fillId="0" borderId="24" xfId="0" applyFont="1" applyBorder="1" applyAlignment="1">
      <alignment horizontal="left" vertical="center" wrapText="1"/>
    </xf>
    <xf numFmtId="0" fontId="27" fillId="0" borderId="17" xfId="0" applyFont="1" applyBorder="1" applyAlignment="1">
      <alignment horizontal="left" vertical="center" wrapText="1"/>
    </xf>
    <xf numFmtId="49" fontId="4" fillId="5" borderId="1" xfId="0" applyNumberFormat="1" applyFont="1" applyFill="1" applyBorder="1" applyAlignment="1">
      <alignment horizontal="center" vertical="top" wrapText="1"/>
    </xf>
    <xf numFmtId="49" fontId="4" fillId="0" borderId="2" xfId="0" applyNumberFormat="1" applyFont="1" applyBorder="1" applyAlignment="1">
      <alignment horizontal="center" vertical="top" wrapText="1"/>
    </xf>
    <xf numFmtId="49" fontId="4" fillId="0" borderId="3" xfId="0" applyNumberFormat="1" applyFont="1" applyBorder="1" applyAlignment="1">
      <alignment horizontal="center"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2" xfId="8" applyFont="1" applyFill="1" applyBorder="1" applyAlignment="1">
      <alignment horizontal="left" vertical="top" wrapText="1" shrinkToFit="1"/>
    </xf>
    <xf numFmtId="0" fontId="4" fillId="0" borderId="3" xfId="8" applyFont="1" applyFill="1" applyBorder="1" applyAlignment="1">
      <alignment horizontal="left" vertical="top" wrapText="1" shrinkToFi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2" xfId="8" applyFont="1" applyFill="1" applyBorder="1" applyAlignment="1">
      <alignment horizontal="left" vertical="top" wrapText="1" shrinkToFit="1"/>
    </xf>
    <xf numFmtId="0" fontId="4" fillId="5" borderId="3" xfId="8" applyFont="1" applyFill="1" applyBorder="1" applyAlignment="1">
      <alignment horizontal="left" vertical="top" wrapText="1" shrinkToFit="1"/>
    </xf>
    <xf numFmtId="0" fontId="4" fillId="5" borderId="1" xfId="0" applyFont="1" applyFill="1" applyBorder="1" applyAlignment="1">
      <alignment horizontal="left" vertical="top" wrapText="1"/>
    </xf>
    <xf numFmtId="0" fontId="4" fillId="5" borderId="1" xfId="0" applyFont="1" applyFill="1" applyBorder="1" applyAlignment="1">
      <alignment horizontal="center" vertical="top" wrapText="1"/>
    </xf>
    <xf numFmtId="49" fontId="4" fillId="0" borderId="1" xfId="0" applyNumberFormat="1" applyFont="1" applyBorder="1" applyAlignment="1">
      <alignment horizontal="center" vertical="top" wrapText="1"/>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4" fontId="4" fillId="0" borderId="2" xfId="0" applyNumberFormat="1" applyFont="1" applyFill="1" applyBorder="1" applyAlignment="1">
      <alignment horizontal="right"/>
    </xf>
    <xf numFmtId="4" fontId="4" fillId="0" borderId="8" xfId="0" applyNumberFormat="1" applyFont="1" applyFill="1" applyBorder="1" applyAlignment="1">
      <alignment horizontal="right"/>
    </xf>
    <xf numFmtId="4" fontId="4" fillId="0" borderId="3" xfId="0" applyNumberFormat="1" applyFont="1" applyFill="1" applyBorder="1" applyAlignment="1">
      <alignment horizontal="right"/>
    </xf>
    <xf numFmtId="4" fontId="4" fillId="0" borderId="2" xfId="0" applyNumberFormat="1" applyFont="1" applyBorder="1" applyAlignment="1">
      <alignment horizontal="right"/>
    </xf>
    <xf numFmtId="4" fontId="4" fillId="0" borderId="8" xfId="0" applyNumberFormat="1" applyFont="1" applyBorder="1" applyAlignment="1">
      <alignment horizontal="right"/>
    </xf>
    <xf numFmtId="4" fontId="4" fillId="0" borderId="3" xfId="0" applyNumberFormat="1" applyFont="1" applyBorder="1" applyAlignment="1">
      <alignment horizontal="right"/>
    </xf>
    <xf numFmtId="0" fontId="13" fillId="4" borderId="1" xfId="0" applyFont="1" applyFill="1" applyBorder="1" applyAlignment="1">
      <alignment horizontal="center" vertical="top" wrapText="1"/>
    </xf>
    <xf numFmtId="4" fontId="4" fillId="0" borderId="2" xfId="0" applyNumberFormat="1" applyFont="1" applyBorder="1" applyAlignment="1">
      <alignment horizontal="left"/>
    </xf>
    <xf numFmtId="4" fontId="4" fillId="0" borderId="8" xfId="0" applyNumberFormat="1" applyFont="1" applyBorder="1" applyAlignment="1">
      <alignment horizontal="left"/>
    </xf>
    <xf numFmtId="4" fontId="4" fillId="0" borderId="3" xfId="0" applyNumberFormat="1" applyFont="1" applyBorder="1" applyAlignment="1">
      <alignment horizontal="left"/>
    </xf>
    <xf numFmtId="49" fontId="13" fillId="4" borderId="2" xfId="0" applyNumberFormat="1" applyFont="1" applyFill="1" applyBorder="1" applyAlignment="1">
      <alignment horizontal="center" vertical="top" wrapText="1"/>
    </xf>
    <xf numFmtId="49" fontId="13" fillId="4" borderId="8" xfId="0" applyNumberFormat="1" applyFont="1" applyFill="1" applyBorder="1" applyAlignment="1">
      <alignment horizontal="center" vertical="top" wrapText="1"/>
    </xf>
    <xf numFmtId="49" fontId="13" fillId="4" borderId="3" xfId="0" applyNumberFormat="1" applyFont="1" applyFill="1" applyBorder="1" applyAlignment="1">
      <alignment horizontal="center" vertical="top" wrapText="1"/>
    </xf>
    <xf numFmtId="0" fontId="13" fillId="4" borderId="2" xfId="0" applyFont="1" applyFill="1" applyBorder="1" applyAlignment="1">
      <alignment horizontal="left" vertical="top" wrapText="1"/>
    </xf>
    <xf numFmtId="0" fontId="13" fillId="4" borderId="8" xfId="0" applyFont="1" applyFill="1" applyBorder="1" applyAlignment="1">
      <alignment horizontal="left" vertical="top" wrapText="1"/>
    </xf>
    <xf numFmtId="0" fontId="13" fillId="4" borderId="3" xfId="0" applyFont="1" applyFill="1" applyBorder="1" applyAlignment="1">
      <alignment horizontal="left" vertical="top" wrapText="1"/>
    </xf>
    <xf numFmtId="0" fontId="19" fillId="4" borderId="2" xfId="0" applyFont="1" applyFill="1" applyBorder="1" applyAlignment="1">
      <alignment horizontal="left" vertical="top" wrapText="1"/>
    </xf>
    <xf numFmtId="0" fontId="19" fillId="4" borderId="8" xfId="0" applyFont="1" applyFill="1" applyBorder="1" applyAlignment="1">
      <alignment horizontal="left" vertical="top" wrapText="1"/>
    </xf>
    <xf numFmtId="0" fontId="19" fillId="4" borderId="3" xfId="0" applyFont="1" applyFill="1" applyBorder="1" applyAlignment="1">
      <alignment horizontal="left" vertical="top" wrapText="1"/>
    </xf>
    <xf numFmtId="0" fontId="13" fillId="4" borderId="2" xfId="0" applyFont="1" applyFill="1" applyBorder="1" applyAlignment="1">
      <alignment horizontal="center" vertical="top" wrapText="1"/>
    </xf>
    <xf numFmtId="0" fontId="13" fillId="4" borderId="8" xfId="0" applyFont="1" applyFill="1" applyBorder="1" applyAlignment="1">
      <alignment horizontal="center" vertical="top" wrapText="1"/>
    </xf>
    <xf numFmtId="0" fontId="13" fillId="4" borderId="3" xfId="0" applyFont="1" applyFill="1" applyBorder="1" applyAlignment="1">
      <alignment horizontal="center" vertical="top"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3" fontId="13" fillId="4" borderId="2" xfId="0" applyNumberFormat="1" applyFont="1" applyFill="1" applyBorder="1" applyAlignment="1">
      <alignment horizontal="center" vertical="top"/>
    </xf>
    <xf numFmtId="3" fontId="13" fillId="4" borderId="8" xfId="0" applyNumberFormat="1" applyFont="1" applyFill="1" applyBorder="1" applyAlignment="1">
      <alignment horizontal="center" vertical="top"/>
    </xf>
    <xf numFmtId="3" fontId="13" fillId="4" borderId="3" xfId="0" applyNumberFormat="1" applyFont="1" applyFill="1" applyBorder="1" applyAlignment="1">
      <alignment horizontal="center" vertical="top"/>
    </xf>
    <xf numFmtId="0" fontId="30" fillId="4" borderId="2" xfId="8" applyFont="1" applyFill="1" applyBorder="1" applyAlignment="1">
      <alignment horizontal="left" vertical="top" wrapText="1" shrinkToFit="1"/>
    </xf>
    <xf numFmtId="0" fontId="30" fillId="4" borderId="8" xfId="8" applyFont="1" applyFill="1" applyBorder="1" applyAlignment="1">
      <alignment horizontal="left" vertical="top" wrapText="1" shrinkToFit="1"/>
    </xf>
    <xf numFmtId="0" fontId="30" fillId="4" borderId="3" xfId="8" applyFont="1" applyFill="1" applyBorder="1" applyAlignment="1">
      <alignment horizontal="left" vertical="top" wrapText="1" shrinkToFit="1"/>
    </xf>
    <xf numFmtId="0" fontId="16" fillId="3" borderId="2" xfId="0" applyFont="1" applyFill="1" applyBorder="1" applyAlignment="1">
      <alignment horizontal="center" vertical="top" wrapText="1"/>
    </xf>
    <xf numFmtId="0" fontId="16" fillId="3" borderId="3" xfId="0" applyFont="1" applyFill="1" applyBorder="1" applyAlignment="1">
      <alignment horizontal="center" vertical="top" wrapText="1"/>
    </xf>
    <xf numFmtId="3" fontId="16" fillId="3" borderId="2" xfId="0" applyNumberFormat="1" applyFont="1" applyFill="1" applyBorder="1" applyAlignment="1">
      <alignment horizontal="center" vertical="top" wrapText="1"/>
    </xf>
    <xf numFmtId="3" fontId="16" fillId="3" borderId="3" xfId="0" applyNumberFormat="1" applyFont="1" applyFill="1" applyBorder="1" applyAlignment="1">
      <alignment horizontal="center" vertical="top" wrapText="1"/>
    </xf>
    <xf numFmtId="0" fontId="13" fillId="4" borderId="1" xfId="0" applyFont="1" applyFill="1" applyBorder="1" applyAlignment="1">
      <alignment horizontal="left" vertical="top" wrapText="1"/>
    </xf>
    <xf numFmtId="49" fontId="16" fillId="3" borderId="2" xfId="0" applyNumberFormat="1" applyFont="1" applyFill="1" applyBorder="1" applyAlignment="1">
      <alignment horizontal="center" vertical="top" wrapText="1"/>
    </xf>
    <xf numFmtId="49" fontId="16" fillId="3" borderId="8" xfId="0" applyNumberFormat="1" applyFont="1" applyFill="1" applyBorder="1" applyAlignment="1">
      <alignment horizontal="center" vertical="top" wrapText="1"/>
    </xf>
    <xf numFmtId="49" fontId="16" fillId="3" borderId="3" xfId="0" applyNumberFormat="1" applyFont="1" applyFill="1" applyBorder="1" applyAlignment="1">
      <alignment horizontal="center" vertical="top" wrapText="1"/>
    </xf>
    <xf numFmtId="0" fontId="16" fillId="3" borderId="8" xfId="0" applyFont="1" applyFill="1" applyBorder="1" applyAlignment="1">
      <alignment horizontal="center" vertical="top" wrapText="1"/>
    </xf>
    <xf numFmtId="0" fontId="16" fillId="3" borderId="2" xfId="0" applyFont="1" applyFill="1" applyBorder="1" applyAlignment="1">
      <alignment horizontal="left" vertical="top" wrapText="1"/>
    </xf>
    <xf numFmtId="0" fontId="16" fillId="3" borderId="8" xfId="0" applyFont="1" applyFill="1" applyBorder="1" applyAlignment="1">
      <alignment horizontal="left" vertical="top" wrapText="1"/>
    </xf>
    <xf numFmtId="0" fontId="16" fillId="3" borderId="3" xfId="0" applyFont="1" applyFill="1" applyBorder="1" applyAlignment="1">
      <alignment horizontal="left" vertical="top" wrapText="1"/>
    </xf>
    <xf numFmtId="0" fontId="13" fillId="4" borderId="2" xfId="8" applyFont="1" applyFill="1" applyBorder="1" applyAlignment="1">
      <alignment horizontal="left" vertical="top" wrapText="1" shrinkToFit="1"/>
    </xf>
    <xf numFmtId="0" fontId="13" fillId="4" borderId="8" xfId="8" applyFont="1" applyFill="1" applyBorder="1" applyAlignment="1">
      <alignment horizontal="left" vertical="top" wrapText="1" shrinkToFit="1"/>
    </xf>
    <xf numFmtId="0" fontId="13" fillId="4" borderId="3" xfId="8" applyFont="1" applyFill="1" applyBorder="1" applyAlignment="1">
      <alignment horizontal="left" vertical="top" wrapText="1" shrinkToFit="1"/>
    </xf>
    <xf numFmtId="0" fontId="19" fillId="3" borderId="2" xfId="0" applyFont="1" applyFill="1" applyBorder="1" applyAlignment="1">
      <alignment horizontal="left" vertical="center" wrapText="1"/>
    </xf>
    <xf numFmtId="0" fontId="19" fillId="3" borderId="3" xfId="0" applyFont="1" applyFill="1" applyBorder="1" applyAlignment="1">
      <alignment horizontal="left" vertical="center" wrapText="1"/>
    </xf>
    <xf numFmtId="166" fontId="12" fillId="0" borderId="0" xfId="0" applyNumberFormat="1" applyFont="1" applyAlignment="1">
      <alignment horizontal="right" vertical="top" wrapText="1"/>
    </xf>
    <xf numFmtId="166" fontId="12" fillId="0" borderId="0" xfId="0" applyNumberFormat="1" applyFont="1" applyAlignment="1">
      <alignment horizontal="right" vertical="top"/>
    </xf>
    <xf numFmtId="0" fontId="11" fillId="0" borderId="0" xfId="0" applyFont="1" applyAlignment="1">
      <alignment horizontal="center" vertical="center" wrapText="1"/>
    </xf>
    <xf numFmtId="0" fontId="0" fillId="0" borderId="8" xfId="0" applyBorder="1" applyAlignment="1">
      <alignment horizontal="center" vertical="center" wrapText="1"/>
    </xf>
    <xf numFmtId="0" fontId="0" fillId="0" borderId="3" xfId="0"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166" fontId="4" fillId="0" borderId="5" xfId="0" applyNumberFormat="1" applyFont="1" applyBorder="1" applyAlignment="1">
      <alignment horizontal="center" vertical="center"/>
    </xf>
    <xf numFmtId="166" fontId="4" fillId="0" borderId="9" xfId="0" applyNumberFormat="1" applyFont="1" applyBorder="1" applyAlignment="1">
      <alignment horizontal="center" vertical="center"/>
    </xf>
    <xf numFmtId="166" fontId="4" fillId="0" borderId="6" xfId="0" applyNumberFormat="1" applyFont="1" applyBorder="1" applyAlignment="1">
      <alignment horizontal="center" vertical="center"/>
    </xf>
    <xf numFmtId="1" fontId="4" fillId="0" borderId="2" xfId="0" applyNumberFormat="1" applyFont="1" applyBorder="1" applyAlignment="1">
      <alignment horizontal="center" vertical="center" wrapText="1"/>
    </xf>
    <xf numFmtId="1" fontId="4" fillId="0" borderId="2" xfId="0" applyNumberFormat="1" applyFont="1"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49" fontId="4" fillId="0" borderId="2" xfId="0" applyNumberFormat="1" applyFont="1" applyFill="1" applyBorder="1" applyAlignment="1">
      <alignment horizontal="center" vertical="top" wrapText="1"/>
    </xf>
    <xf numFmtId="49" fontId="4" fillId="0" borderId="8" xfId="0"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0" fontId="4" fillId="0" borderId="2"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2"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3" xfId="0" applyFont="1" applyFill="1" applyBorder="1" applyAlignment="1">
      <alignment horizontal="center" vertical="top" wrapText="1"/>
    </xf>
    <xf numFmtId="49" fontId="4" fillId="5" borderId="2" xfId="0" applyNumberFormat="1" applyFont="1" applyFill="1" applyBorder="1" applyAlignment="1">
      <alignment horizontal="center" vertical="top" wrapText="1"/>
    </xf>
    <xf numFmtId="49" fontId="4" fillId="5" borderId="3" xfId="0" applyNumberFormat="1" applyFont="1" applyFill="1" applyBorder="1" applyAlignment="1">
      <alignment horizontal="center" vertical="top" wrapText="1"/>
    </xf>
    <xf numFmtId="0" fontId="4" fillId="0" borderId="2" xfId="8" applyFont="1" applyBorder="1" applyAlignment="1">
      <alignment horizontal="left" vertical="top" wrapText="1" shrinkToFit="1"/>
    </xf>
    <xf numFmtId="0" fontId="4" fillId="0" borderId="3" xfId="8" applyFont="1" applyBorder="1" applyAlignment="1">
      <alignment horizontal="left" vertical="top" wrapText="1" shrinkToFit="1"/>
    </xf>
    <xf numFmtId="0" fontId="12" fillId="0" borderId="0" xfId="0" applyFont="1" applyAlignment="1">
      <alignment horizontal="left" wrapText="1"/>
    </xf>
    <xf numFmtId="0" fontId="35" fillId="4" borderId="2" xfId="0" applyFont="1" applyFill="1" applyBorder="1" applyAlignment="1">
      <alignment horizontal="center" vertical="top" wrapText="1"/>
    </xf>
    <xf numFmtId="0" fontId="35" fillId="4" borderId="8" xfId="0" applyFont="1" applyFill="1" applyBorder="1" applyAlignment="1">
      <alignment horizontal="center" vertical="top" wrapText="1"/>
    </xf>
    <xf numFmtId="0" fontId="35" fillId="4" borderId="3" xfId="0" applyFont="1" applyFill="1" applyBorder="1" applyAlignment="1">
      <alignment horizontal="center" vertical="top" wrapText="1"/>
    </xf>
    <xf numFmtId="3" fontId="13" fillId="4" borderId="2" xfId="0" applyNumberFormat="1" applyFont="1" applyFill="1" applyBorder="1" applyAlignment="1">
      <alignment horizontal="center" vertical="top" wrapText="1"/>
    </xf>
    <xf numFmtId="3" fontId="13" fillId="4" borderId="8" xfId="0" applyNumberFormat="1" applyFont="1" applyFill="1" applyBorder="1" applyAlignment="1">
      <alignment horizontal="center" vertical="top" wrapText="1"/>
    </xf>
    <xf numFmtId="3" fontId="13" fillId="4" borderId="3" xfId="0" applyNumberFormat="1" applyFont="1" applyFill="1" applyBorder="1" applyAlignment="1">
      <alignment horizontal="center" vertical="top" wrapText="1"/>
    </xf>
    <xf numFmtId="49" fontId="4" fillId="0" borderId="8" xfId="0" applyNumberFormat="1" applyFont="1" applyBorder="1" applyAlignment="1">
      <alignment horizontal="center" vertical="top" wrapText="1"/>
    </xf>
    <xf numFmtId="0" fontId="4" fillId="0" borderId="8" xfId="0" applyFont="1" applyBorder="1" applyAlignment="1">
      <alignment horizontal="left" vertical="top" wrapText="1"/>
    </xf>
    <xf numFmtId="0" fontId="4" fillId="0" borderId="8" xfId="0" applyFont="1" applyBorder="1" applyAlignment="1">
      <alignment horizontal="center" vertical="top" wrapText="1"/>
    </xf>
    <xf numFmtId="0" fontId="12" fillId="0" borderId="0" xfId="0" applyFont="1" applyAlignment="1">
      <alignment horizontal="left" vertical="top" wrapText="1"/>
    </xf>
    <xf numFmtId="49" fontId="16" fillId="4" borderId="2" xfId="0" applyNumberFormat="1" applyFont="1" applyFill="1" applyBorder="1" applyAlignment="1">
      <alignment horizontal="center" vertical="top" wrapText="1"/>
    </xf>
    <xf numFmtId="49" fontId="16" fillId="4" borderId="8" xfId="0" applyNumberFormat="1" applyFont="1" applyFill="1" applyBorder="1" applyAlignment="1">
      <alignment horizontal="center" vertical="top" wrapText="1"/>
    </xf>
    <xf numFmtId="49" fontId="16" fillId="4" borderId="3" xfId="0" applyNumberFormat="1" applyFont="1" applyFill="1" applyBorder="1" applyAlignment="1">
      <alignment horizontal="center" vertical="top" wrapText="1"/>
    </xf>
    <xf numFmtId="0" fontId="13" fillId="4" borderId="2" xfId="0" applyNumberFormat="1" applyFont="1" applyFill="1" applyBorder="1" applyAlignment="1">
      <alignment horizontal="center" vertical="top" wrapText="1"/>
    </xf>
    <xf numFmtId="0" fontId="13" fillId="4" borderId="3" xfId="0" applyNumberFormat="1" applyFont="1" applyFill="1" applyBorder="1" applyAlignment="1">
      <alignment horizontal="center" vertical="top" wrapText="1"/>
    </xf>
    <xf numFmtId="4" fontId="12" fillId="0" borderId="0" xfId="0" applyNumberFormat="1" applyFont="1" applyAlignment="1">
      <alignment horizontal="right" vertical="top" wrapText="1"/>
    </xf>
    <xf numFmtId="4" fontId="12" fillId="0" borderId="0" xfId="0" applyNumberFormat="1" applyFont="1" applyAlignment="1">
      <alignment horizontal="right" vertical="top"/>
    </xf>
    <xf numFmtId="4" fontId="4" fillId="0" borderId="5" xfId="0" applyNumberFormat="1" applyFont="1" applyBorder="1" applyAlignment="1">
      <alignment horizontal="center" vertical="center"/>
    </xf>
    <xf numFmtId="4" fontId="4" fillId="0" borderId="9" xfId="0" applyNumberFormat="1" applyFont="1" applyBorder="1" applyAlignment="1">
      <alignment horizontal="center" vertical="center"/>
    </xf>
    <xf numFmtId="4" fontId="4" fillId="0" borderId="6" xfId="0" applyNumberFormat="1" applyFont="1" applyBorder="1" applyAlignment="1">
      <alignment horizontal="center" vertical="center"/>
    </xf>
    <xf numFmtId="0" fontId="0" fillId="0" borderId="3" xfId="0" applyBorder="1" applyAlignment="1">
      <alignment horizontal="center" wrapText="1"/>
    </xf>
    <xf numFmtId="3" fontId="15" fillId="4" borderId="2" xfId="0" applyNumberFormat="1" applyFont="1" applyFill="1" applyBorder="1" applyAlignment="1">
      <alignment horizontal="center" vertical="top" wrapText="1"/>
    </xf>
    <xf numFmtId="3" fontId="15" fillId="4" borderId="8" xfId="0" applyNumberFormat="1" applyFont="1" applyFill="1" applyBorder="1" applyAlignment="1">
      <alignment horizontal="center" vertical="top" wrapText="1"/>
    </xf>
    <xf numFmtId="3" fontId="15" fillId="4" borderId="3" xfId="0" applyNumberFormat="1" applyFont="1" applyFill="1" applyBorder="1" applyAlignment="1">
      <alignment horizontal="center" vertical="top" wrapText="1"/>
    </xf>
    <xf numFmtId="4" fontId="16" fillId="3" borderId="2" xfId="0" applyNumberFormat="1" applyFont="1" applyFill="1" applyBorder="1" applyAlignment="1">
      <alignment horizontal="left"/>
    </xf>
    <xf numFmtId="4" fontId="16" fillId="3" borderId="8" xfId="0" applyNumberFormat="1" applyFont="1" applyFill="1" applyBorder="1" applyAlignment="1">
      <alignment horizontal="left"/>
    </xf>
    <xf numFmtId="4" fontId="16" fillId="3" borderId="3" xfId="0" applyNumberFormat="1" applyFont="1" applyFill="1" applyBorder="1" applyAlignment="1">
      <alignment horizontal="left"/>
    </xf>
    <xf numFmtId="0" fontId="16" fillId="3" borderId="2" xfId="8" applyFont="1" applyFill="1" applyBorder="1" applyAlignment="1">
      <alignment horizontal="left" vertical="top" wrapText="1" shrinkToFit="1"/>
    </xf>
    <xf numFmtId="0" fontId="16" fillId="3" borderId="8" xfId="8" applyFont="1" applyFill="1" applyBorder="1" applyAlignment="1">
      <alignment horizontal="left" vertical="top" wrapText="1" shrinkToFit="1"/>
    </xf>
    <xf numFmtId="0" fontId="16" fillId="3" borderId="3" xfId="8" applyFont="1" applyFill="1" applyBorder="1" applyAlignment="1">
      <alignment horizontal="left" vertical="top" wrapText="1" shrinkToFit="1"/>
    </xf>
    <xf numFmtId="4" fontId="16" fillId="3" borderId="2" xfId="0" applyNumberFormat="1" applyFont="1" applyFill="1" applyBorder="1" applyAlignment="1">
      <alignment horizontal="right"/>
    </xf>
    <xf numFmtId="4" fontId="16" fillId="3" borderId="8" xfId="0" applyNumberFormat="1" applyFont="1" applyFill="1" applyBorder="1" applyAlignment="1">
      <alignment horizontal="right"/>
    </xf>
    <xf numFmtId="4" fontId="16" fillId="3" borderId="3" xfId="0" applyNumberFormat="1" applyFont="1" applyFill="1" applyBorder="1" applyAlignment="1">
      <alignment horizontal="right"/>
    </xf>
    <xf numFmtId="49" fontId="13" fillId="4" borderId="1" xfId="0" applyNumberFormat="1" applyFont="1" applyFill="1" applyBorder="1" applyAlignment="1">
      <alignment horizontal="center" vertical="top" wrapText="1"/>
    </xf>
    <xf numFmtId="49" fontId="16" fillId="4" borderId="1" xfId="0" applyNumberFormat="1" applyFont="1" applyFill="1" applyBorder="1" applyAlignment="1">
      <alignment horizontal="center" vertical="top" wrapText="1"/>
    </xf>
    <xf numFmtId="49" fontId="4" fillId="0" borderId="12"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1" fontId="13" fillId="4" borderId="2" xfId="0" applyNumberFormat="1" applyFont="1" applyFill="1" applyBorder="1" applyAlignment="1">
      <alignment horizontal="center" vertical="top" wrapText="1"/>
    </xf>
    <xf numFmtId="1" fontId="13" fillId="4" borderId="8" xfId="0" applyNumberFormat="1" applyFont="1" applyFill="1" applyBorder="1" applyAlignment="1">
      <alignment horizontal="center" vertical="top" wrapText="1"/>
    </xf>
    <xf numFmtId="1" fontId="13" fillId="4" borderId="3" xfId="0" applyNumberFormat="1" applyFont="1" applyFill="1" applyBorder="1" applyAlignment="1">
      <alignment horizontal="center" vertical="top" wrapText="1"/>
    </xf>
    <xf numFmtId="49" fontId="15" fillId="4" borderId="2" xfId="0" applyNumberFormat="1" applyFont="1" applyFill="1" applyBorder="1" applyAlignment="1">
      <alignment horizontal="center" vertical="top" wrapText="1"/>
    </xf>
    <xf numFmtId="49" fontId="15" fillId="4" borderId="8" xfId="0" applyNumberFormat="1" applyFont="1" applyFill="1" applyBorder="1" applyAlignment="1">
      <alignment horizontal="center" vertical="top" wrapText="1"/>
    </xf>
    <xf numFmtId="49" fontId="15" fillId="4" borderId="3" xfId="0" applyNumberFormat="1" applyFont="1" applyFill="1" applyBorder="1" applyAlignment="1">
      <alignment horizontal="center" vertical="top" wrapText="1"/>
    </xf>
    <xf numFmtId="49" fontId="22" fillId="0" borderId="2" xfId="0" applyNumberFormat="1" applyFont="1" applyBorder="1" applyAlignment="1">
      <alignment horizontal="center" vertical="top" wrapText="1"/>
    </xf>
    <xf numFmtId="49" fontId="22" fillId="0" borderId="3" xfId="0" applyNumberFormat="1" applyFont="1" applyBorder="1" applyAlignment="1">
      <alignment horizontal="center" vertical="top" wrapText="1"/>
    </xf>
    <xf numFmtId="0" fontId="22" fillId="0" borderId="2" xfId="0" applyFont="1" applyBorder="1" applyAlignment="1">
      <alignment horizontal="left" vertical="top" wrapText="1"/>
    </xf>
    <xf numFmtId="0" fontId="22" fillId="0" borderId="3" xfId="0" applyFont="1" applyBorder="1" applyAlignment="1">
      <alignment horizontal="left" vertical="top" wrapText="1"/>
    </xf>
    <xf numFmtId="0" fontId="22" fillId="0" borderId="2" xfId="0" applyFont="1" applyBorder="1" applyAlignment="1">
      <alignment horizontal="left" vertical="top"/>
    </xf>
    <xf numFmtId="0" fontId="22" fillId="0" borderId="3" xfId="0" applyFont="1" applyBorder="1" applyAlignment="1">
      <alignment horizontal="left" vertical="top"/>
    </xf>
    <xf numFmtId="0" fontId="22" fillId="0" borderId="2" xfId="8" applyFont="1" applyBorder="1" applyAlignment="1">
      <alignment horizontal="left" vertical="top" wrapText="1" shrinkToFit="1"/>
    </xf>
    <xf numFmtId="0" fontId="22" fillId="0" borderId="3" xfId="8" applyFont="1" applyBorder="1" applyAlignment="1">
      <alignment horizontal="left" vertical="top" wrapText="1" shrinkToFit="1"/>
    </xf>
    <xf numFmtId="1" fontId="22" fillId="0" borderId="1" xfId="0" applyNumberFormat="1" applyFont="1" applyBorder="1" applyAlignment="1">
      <alignment horizontal="center" vertical="center"/>
    </xf>
    <xf numFmtId="0" fontId="29" fillId="0" borderId="1" xfId="0" applyFont="1" applyBorder="1" applyAlignment="1">
      <alignment horizontal="center" vertical="center"/>
    </xf>
    <xf numFmtId="1" fontId="22" fillId="0" borderId="1" xfId="0" applyNumberFormat="1" applyFont="1" applyBorder="1" applyAlignment="1">
      <alignment horizontal="center" vertical="center" wrapText="1"/>
    </xf>
    <xf numFmtId="3" fontId="22" fillId="0" borderId="2" xfId="0" applyNumberFormat="1" applyFont="1" applyBorder="1" applyAlignment="1">
      <alignment horizontal="center" vertical="top" wrapText="1"/>
    </xf>
    <xf numFmtId="3" fontId="22" fillId="0" borderId="3" xfId="0" applyNumberFormat="1" applyFont="1" applyBorder="1" applyAlignment="1">
      <alignment horizontal="center" vertical="top" wrapText="1"/>
    </xf>
    <xf numFmtId="0" fontId="15" fillId="4" borderId="2" xfId="0" applyFont="1" applyFill="1" applyBorder="1" applyAlignment="1">
      <alignment horizontal="center" vertical="top" wrapText="1"/>
    </xf>
    <xf numFmtId="0" fontId="15" fillId="4" borderId="8" xfId="0" applyFont="1" applyFill="1" applyBorder="1" applyAlignment="1">
      <alignment horizontal="center" vertical="top" wrapText="1"/>
    </xf>
    <xf numFmtId="0" fontId="15" fillId="4" borderId="3" xfId="0" applyFont="1" applyFill="1" applyBorder="1" applyAlignment="1">
      <alignment horizontal="center" vertical="top" wrapText="1"/>
    </xf>
    <xf numFmtId="166" fontId="27" fillId="0" borderId="0" xfId="0" applyNumberFormat="1" applyFont="1" applyAlignment="1">
      <alignment horizontal="right" vertical="top" wrapText="1"/>
    </xf>
    <xf numFmtId="166" fontId="27" fillId="0" borderId="0" xfId="0" applyNumberFormat="1" applyFont="1" applyAlignment="1">
      <alignment horizontal="right" vertical="top"/>
    </xf>
    <xf numFmtId="0" fontId="28" fillId="0" borderId="0" xfId="0" applyFont="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8" xfId="0" applyFont="1" applyBorder="1" applyAlignment="1">
      <alignment horizontal="center" vertical="center" wrapText="1"/>
    </xf>
    <xf numFmtId="0" fontId="29" fillId="0" borderId="3" xfId="0" applyFont="1" applyBorder="1" applyAlignment="1">
      <alignment horizontal="center" vertical="center" wrapText="1"/>
    </xf>
    <xf numFmtId="0" fontId="22" fillId="0" borderId="3" xfId="0" applyFont="1" applyBorder="1" applyAlignment="1">
      <alignment horizontal="center" vertical="center" wrapText="1"/>
    </xf>
    <xf numFmtId="166" fontId="22" fillId="0" borderId="5" xfId="0" applyNumberFormat="1" applyFont="1" applyBorder="1" applyAlignment="1">
      <alignment horizontal="center" vertical="center"/>
    </xf>
    <xf numFmtId="166" fontId="22" fillId="0" borderId="9" xfId="0" applyNumberFormat="1" applyFont="1" applyBorder="1" applyAlignment="1">
      <alignment horizontal="center" vertical="center"/>
    </xf>
    <xf numFmtId="166" fontId="22" fillId="0" borderId="6" xfId="0" applyNumberFormat="1" applyFont="1" applyBorder="1" applyAlignment="1">
      <alignment horizontal="center" vertical="center"/>
    </xf>
    <xf numFmtId="0" fontId="29" fillId="0" borderId="8"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9" xfId="0" applyFont="1" applyBorder="1" applyAlignment="1">
      <alignment horizontal="center" vertical="center" wrapText="1"/>
    </xf>
    <xf numFmtId="0" fontId="29" fillId="0" borderId="9"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8" xfId="0" applyFont="1" applyBorder="1" applyAlignment="1">
      <alignment horizontal="center" wrapText="1"/>
    </xf>
    <xf numFmtId="0" fontId="29" fillId="0" borderId="3" xfId="0" applyFont="1" applyBorder="1" applyAlignment="1">
      <alignment horizontal="center" wrapText="1"/>
    </xf>
    <xf numFmtId="49" fontId="17" fillId="3" borderId="2" xfId="0" applyNumberFormat="1" applyFont="1" applyFill="1" applyBorder="1" applyAlignment="1">
      <alignment horizontal="center" vertical="top" wrapText="1"/>
    </xf>
    <xf numFmtId="49" fontId="17" fillId="3" borderId="8" xfId="0" applyNumberFormat="1" applyFont="1" applyFill="1" applyBorder="1" applyAlignment="1">
      <alignment horizontal="center" vertical="top" wrapText="1"/>
    </xf>
    <xf numFmtId="49" fontId="17" fillId="3" borderId="3" xfId="0" applyNumberFormat="1" applyFont="1" applyFill="1" applyBorder="1" applyAlignment="1">
      <alignment horizontal="center" vertical="top" wrapText="1"/>
    </xf>
    <xf numFmtId="0" fontId="17" fillId="3" borderId="2" xfId="0" applyFont="1" applyFill="1" applyBorder="1" applyAlignment="1">
      <alignment horizontal="center" vertical="top" wrapText="1"/>
    </xf>
    <xf numFmtId="0" fontId="17" fillId="3" borderId="8" xfId="0" applyFont="1" applyFill="1" applyBorder="1" applyAlignment="1">
      <alignment horizontal="center" vertical="top" wrapText="1"/>
    </xf>
    <xf numFmtId="0" fontId="17" fillId="3" borderId="3" xfId="0" applyFont="1" applyFill="1" applyBorder="1" applyAlignment="1">
      <alignment horizontal="center" vertical="top" wrapText="1"/>
    </xf>
    <xf numFmtId="0" fontId="17" fillId="3" borderId="2" xfId="8" applyFont="1" applyFill="1" applyBorder="1" applyAlignment="1">
      <alignment horizontal="left" vertical="top" wrapText="1" shrinkToFit="1"/>
    </xf>
    <xf numFmtId="0" fontId="17" fillId="3" borderId="8" xfId="8" applyFont="1" applyFill="1" applyBorder="1" applyAlignment="1">
      <alignment horizontal="left" vertical="top" wrapText="1" shrinkToFit="1"/>
    </xf>
    <xf numFmtId="0" fontId="17" fillId="3" borderId="3" xfId="8" applyFont="1" applyFill="1" applyBorder="1" applyAlignment="1">
      <alignment horizontal="left" vertical="top" wrapText="1" shrinkToFit="1"/>
    </xf>
    <xf numFmtId="0" fontId="15" fillId="4" borderId="2" xfId="8" applyFont="1" applyFill="1" applyBorder="1" applyAlignment="1">
      <alignment horizontal="left" vertical="top" wrapText="1" shrinkToFit="1"/>
    </xf>
    <xf numFmtId="0" fontId="15" fillId="4" borderId="8" xfId="8" applyFont="1" applyFill="1" applyBorder="1" applyAlignment="1">
      <alignment horizontal="left" vertical="top" wrapText="1" shrinkToFit="1"/>
    </xf>
    <xf numFmtId="0" fontId="15" fillId="4" borderId="3" xfId="8" applyFont="1" applyFill="1" applyBorder="1" applyAlignment="1">
      <alignment horizontal="left" vertical="top" wrapText="1" shrinkToFit="1"/>
    </xf>
    <xf numFmtId="0" fontId="15" fillId="4" borderId="2" xfId="0" applyFont="1" applyFill="1" applyBorder="1" applyAlignment="1">
      <alignment horizontal="left" vertical="top" wrapText="1"/>
    </xf>
    <xf numFmtId="0" fontId="15" fillId="4" borderId="8" xfId="0" applyFont="1" applyFill="1" applyBorder="1" applyAlignment="1">
      <alignment horizontal="left" vertical="top" wrapText="1"/>
    </xf>
    <xf numFmtId="0" fontId="15" fillId="4" borderId="3" xfId="0" applyFont="1" applyFill="1" applyBorder="1" applyAlignment="1">
      <alignment horizontal="left" vertical="top" wrapText="1"/>
    </xf>
    <xf numFmtId="49" fontId="27" fillId="4" borderId="2" xfId="0" applyNumberFormat="1" applyFont="1" applyFill="1" applyBorder="1" applyAlignment="1">
      <alignment horizontal="center" vertical="top" wrapText="1"/>
    </xf>
    <xf numFmtId="49" fontId="27" fillId="4" borderId="8" xfId="0" applyNumberFormat="1" applyFont="1" applyFill="1" applyBorder="1" applyAlignment="1">
      <alignment horizontal="center" vertical="top" wrapText="1"/>
    </xf>
    <xf numFmtId="49" fontId="27" fillId="4" borderId="3" xfId="0" applyNumberFormat="1" applyFont="1" applyFill="1" applyBorder="1" applyAlignment="1">
      <alignment horizontal="center" vertical="top" wrapText="1"/>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4" fillId="4" borderId="2" xfId="0" applyFont="1" applyFill="1" applyBorder="1" applyAlignment="1">
      <alignment horizontal="left" vertical="top" wrapText="1"/>
    </xf>
    <xf numFmtId="0" fontId="24" fillId="4" borderId="8" xfId="0" applyFont="1" applyFill="1" applyBorder="1" applyAlignment="1">
      <alignment horizontal="left" vertical="top" wrapText="1"/>
    </xf>
    <xf numFmtId="0" fontId="24" fillId="4" borderId="3" xfId="0" applyFont="1" applyFill="1" applyBorder="1" applyAlignment="1">
      <alignment horizontal="left" vertical="top" wrapText="1"/>
    </xf>
    <xf numFmtId="49" fontId="15" fillId="4" borderId="1" xfId="0" applyNumberFormat="1" applyFont="1" applyFill="1" applyBorder="1" applyAlignment="1">
      <alignment horizontal="center" vertical="top" wrapText="1"/>
    </xf>
    <xf numFmtId="49" fontId="4" fillId="0" borderId="2" xfId="0" applyNumberFormat="1" applyFont="1" applyBorder="1" applyAlignment="1">
      <alignment horizontal="left" vertical="top" wrapText="1"/>
    </xf>
    <xf numFmtId="49" fontId="4" fillId="0" borderId="3" xfId="0" applyNumberFormat="1" applyFont="1" applyBorder="1" applyAlignment="1">
      <alignment horizontal="left" vertical="top" wrapText="1"/>
    </xf>
    <xf numFmtId="0" fontId="15" fillId="4" borderId="1" xfId="0" applyFont="1" applyFill="1" applyBorder="1" applyAlignment="1">
      <alignment horizontal="center" vertical="top" wrapText="1"/>
    </xf>
    <xf numFmtId="49" fontId="13" fillId="4" borderId="2" xfId="0" applyNumberFormat="1" applyFont="1" applyFill="1" applyBorder="1" applyAlignment="1">
      <alignment horizontal="left" vertical="top" wrapText="1"/>
    </xf>
    <xf numFmtId="49" fontId="13" fillId="4" borderId="8" xfId="0" applyNumberFormat="1" applyFont="1" applyFill="1" applyBorder="1" applyAlignment="1">
      <alignment horizontal="left" vertical="top" wrapText="1"/>
    </xf>
    <xf numFmtId="49" fontId="13" fillId="4" borderId="3" xfId="0" applyNumberFormat="1" applyFont="1" applyFill="1" applyBorder="1" applyAlignment="1">
      <alignment horizontal="left" vertical="top" wrapText="1"/>
    </xf>
    <xf numFmtId="0" fontId="15" fillId="4" borderId="1" xfId="8" applyFont="1" applyFill="1" applyBorder="1" applyAlignment="1">
      <alignment horizontal="left" vertical="top" wrapText="1" shrinkToFit="1"/>
    </xf>
    <xf numFmtId="0" fontId="15" fillId="4" borderId="1" xfId="0" applyFont="1" applyFill="1" applyBorder="1" applyAlignment="1">
      <alignment horizontal="left" vertical="top" wrapText="1"/>
    </xf>
    <xf numFmtId="49" fontId="16" fillId="3" borderId="2" xfId="0" applyNumberFormat="1" applyFont="1" applyFill="1" applyBorder="1" applyAlignment="1">
      <alignment horizontal="left" vertical="top" wrapText="1"/>
    </xf>
    <xf numFmtId="49" fontId="16" fillId="3" borderId="8" xfId="0" applyNumberFormat="1" applyFont="1" applyFill="1" applyBorder="1" applyAlignment="1">
      <alignment horizontal="left" vertical="top" wrapText="1"/>
    </xf>
    <xf numFmtId="3" fontId="4" fillId="0" borderId="2" xfId="0" applyNumberFormat="1" applyFont="1" applyBorder="1" applyAlignment="1">
      <alignment horizontal="center" vertical="top"/>
    </xf>
    <xf numFmtId="3" fontId="4" fillId="0" borderId="3" xfId="0" applyNumberFormat="1" applyFont="1" applyBorder="1" applyAlignment="1">
      <alignment horizontal="center" vertical="top"/>
    </xf>
    <xf numFmtId="11" fontId="13" fillId="4" borderId="2" xfId="0" applyNumberFormat="1" applyFont="1" applyFill="1" applyBorder="1" applyAlignment="1">
      <alignment horizontal="center" vertical="top" wrapText="1"/>
    </xf>
    <xf numFmtId="11" fontId="13" fillId="4" borderId="8" xfId="0" applyNumberFormat="1" applyFont="1" applyFill="1" applyBorder="1" applyAlignment="1">
      <alignment horizontal="center" vertical="top" wrapText="1"/>
    </xf>
    <xf numFmtId="11" fontId="13" fillId="4" borderId="3" xfId="0" applyNumberFormat="1" applyFont="1" applyFill="1" applyBorder="1" applyAlignment="1">
      <alignment horizontal="center" vertical="top" wrapText="1"/>
    </xf>
    <xf numFmtId="0" fontId="22" fillId="0" borderId="8" xfId="8" applyFont="1" applyBorder="1" applyAlignment="1">
      <alignment horizontal="left" vertical="top" wrapText="1" shrinkToFit="1"/>
    </xf>
    <xf numFmtId="11" fontId="4" fillId="0" borderId="2" xfId="0" applyNumberFormat="1" applyFont="1" applyBorder="1" applyAlignment="1">
      <alignment horizontal="center" vertical="top" wrapText="1"/>
    </xf>
    <xf numFmtId="11" fontId="4" fillId="0" borderId="8" xfId="0" applyNumberFormat="1" applyFont="1" applyBorder="1" applyAlignment="1">
      <alignment horizontal="center" vertical="top" wrapText="1"/>
    </xf>
    <xf numFmtId="3" fontId="16" fillId="4" borderId="2" xfId="0" applyNumberFormat="1" applyFont="1" applyFill="1" applyBorder="1" applyAlignment="1">
      <alignment horizontal="center" vertical="top" wrapText="1"/>
    </xf>
    <xf numFmtId="3" fontId="16" fillId="4" borderId="8" xfId="0" applyNumberFormat="1" applyFont="1" applyFill="1" applyBorder="1" applyAlignment="1">
      <alignment horizontal="center" vertical="top" wrapText="1"/>
    </xf>
    <xf numFmtId="0" fontId="16" fillId="3" borderId="1" xfId="0" applyFont="1" applyFill="1" applyBorder="1" applyAlignment="1">
      <alignment horizontal="center" vertical="top" wrapText="1"/>
    </xf>
    <xf numFmtId="3" fontId="4" fillId="0" borderId="2" xfId="0" applyNumberFormat="1" applyFont="1" applyBorder="1" applyAlignment="1">
      <alignment horizontal="center" vertical="top" wrapText="1"/>
    </xf>
    <xf numFmtId="3" fontId="4" fillId="5" borderId="2" xfId="0" applyNumberFormat="1" applyFont="1" applyFill="1" applyBorder="1" applyAlignment="1">
      <alignment horizontal="center" vertical="top"/>
    </xf>
    <xf numFmtId="3" fontId="4" fillId="5" borderId="8" xfId="0" applyNumberFormat="1" applyFont="1" applyFill="1" applyBorder="1" applyAlignment="1">
      <alignment horizontal="center" vertical="top"/>
    </xf>
    <xf numFmtId="3" fontId="16" fillId="3" borderId="1" xfId="0" applyNumberFormat="1" applyFont="1" applyFill="1" applyBorder="1" applyAlignment="1">
      <alignment horizontal="center" vertical="top" wrapText="1"/>
    </xf>
    <xf numFmtId="0" fontId="19" fillId="3" borderId="1" xfId="0" applyFont="1" applyFill="1" applyBorder="1" applyAlignment="1">
      <alignment horizontal="left" vertical="top" wrapText="1"/>
    </xf>
    <xf numFmtId="0" fontId="14" fillId="4" borderId="2" xfId="0" applyFont="1" applyFill="1" applyBorder="1" applyAlignment="1">
      <alignment horizontal="left" vertical="top" wrapText="1"/>
    </xf>
    <xf numFmtId="0" fontId="14" fillId="4" borderId="8" xfId="0" applyFont="1" applyFill="1" applyBorder="1" applyAlignment="1">
      <alignment horizontal="left" vertical="top" wrapText="1"/>
    </xf>
    <xf numFmtId="0" fontId="14" fillId="4" borderId="3" xfId="0" applyFont="1" applyFill="1" applyBorder="1" applyAlignment="1">
      <alignment horizontal="left" vertical="top" wrapText="1"/>
    </xf>
    <xf numFmtId="0" fontId="18" fillId="3" borderId="2" xfId="0" applyFont="1" applyFill="1" applyBorder="1" applyAlignment="1">
      <alignment horizontal="left" vertical="top" wrapText="1"/>
    </xf>
    <xf numFmtId="0" fontId="18" fillId="3" borderId="8" xfId="0" applyFont="1" applyFill="1" applyBorder="1" applyAlignment="1">
      <alignment horizontal="left" vertical="top" wrapText="1"/>
    </xf>
    <xf numFmtId="0" fontId="16" fillId="3" borderId="1" xfId="0" applyFont="1" applyFill="1" applyBorder="1" applyAlignment="1">
      <alignment horizontal="left" vertical="top" wrapText="1"/>
    </xf>
    <xf numFmtId="0" fontId="22" fillId="0" borderId="1" xfId="8" applyFont="1" applyBorder="1" applyAlignment="1">
      <alignment horizontal="left" vertical="top" wrapText="1" shrinkToFit="1"/>
    </xf>
    <xf numFmtId="0" fontId="13" fillId="4" borderId="8" xfId="0" applyNumberFormat="1" applyFont="1" applyFill="1" applyBorder="1" applyAlignment="1">
      <alignment horizontal="center" vertical="top" wrapText="1"/>
    </xf>
    <xf numFmtId="1" fontId="4" fillId="0" borderId="1" xfId="0" applyNumberFormat="1" applyFont="1" applyBorder="1" applyAlignment="1">
      <alignment horizontal="center" vertical="center"/>
    </xf>
    <xf numFmtId="0" fontId="0" fillId="0" borderId="1" xfId="0" applyBorder="1" applyAlignment="1">
      <alignment horizontal="center" vertical="center"/>
    </xf>
    <xf numFmtId="3" fontId="4" fillId="0" borderId="1" xfId="0" applyNumberFormat="1" applyFont="1" applyBorder="1" applyAlignment="1">
      <alignment horizontal="center" vertical="center" wrapText="1"/>
    </xf>
    <xf numFmtId="1" fontId="4" fillId="0" borderId="1" xfId="0" applyNumberFormat="1" applyFont="1" applyBorder="1" applyAlignment="1">
      <alignment horizontal="center" vertical="center" wrapText="1"/>
    </xf>
    <xf numFmtId="166" fontId="4" fillId="0" borderId="1" xfId="0" applyNumberFormat="1" applyFont="1" applyBorder="1" applyAlignment="1">
      <alignment horizontal="center" vertical="center"/>
    </xf>
    <xf numFmtId="0" fontId="4" fillId="0" borderId="5"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6" xfId="0" applyFill="1" applyBorder="1" applyAlignment="1">
      <alignment horizontal="center" vertical="center" wrapText="1"/>
    </xf>
    <xf numFmtId="1" fontId="4" fillId="0" borderId="12" xfId="0" applyNumberFormat="1" applyFont="1" applyFill="1" applyBorder="1" applyAlignment="1">
      <alignment horizontal="center" vertical="center" wrapText="1"/>
    </xf>
    <xf numFmtId="0" fontId="0" fillId="0" borderId="11" xfId="0" applyFill="1" applyBorder="1" applyAlignment="1">
      <alignment horizontal="center" vertical="center"/>
    </xf>
    <xf numFmtId="0" fontId="0" fillId="0" borderId="7" xfId="0" applyFill="1" applyBorder="1" applyAlignment="1">
      <alignment horizontal="center" vertical="center"/>
    </xf>
    <xf numFmtId="1" fontId="4" fillId="0" borderId="2" xfId="0" applyNumberFormat="1" applyFont="1" applyFill="1" applyBorder="1" applyAlignment="1">
      <alignment horizontal="center" vertical="center"/>
    </xf>
    <xf numFmtId="0" fontId="0" fillId="0" borderId="8" xfId="0" applyFill="1" applyBorder="1" applyAlignment="1">
      <alignment horizontal="center" vertical="center"/>
    </xf>
    <xf numFmtId="0" fontId="0" fillId="0" borderId="3" xfId="0" applyFill="1" applyBorder="1" applyAlignment="1">
      <alignment horizontal="center" vertical="center"/>
    </xf>
    <xf numFmtId="0" fontId="4" fillId="0" borderId="2" xfId="0" applyFont="1" applyFill="1" applyBorder="1" applyAlignment="1">
      <alignment horizontal="center" vertical="center" wrapText="1"/>
    </xf>
    <xf numFmtId="0" fontId="0" fillId="0" borderId="3" xfId="0" applyFill="1" applyBorder="1" applyAlignment="1">
      <alignment horizontal="center" wrapText="1"/>
    </xf>
    <xf numFmtId="166" fontId="4" fillId="0" borderId="2" xfId="0" applyNumberFormat="1" applyFont="1" applyBorder="1" applyAlignment="1">
      <alignment horizontal="left"/>
    </xf>
    <xf numFmtId="166" fontId="4" fillId="0" borderId="3" xfId="0" applyNumberFormat="1" applyFont="1" applyBorder="1" applyAlignment="1">
      <alignment horizontal="left"/>
    </xf>
    <xf numFmtId="1" fontId="4" fillId="0" borderId="12" xfId="0" applyNumberFormat="1" applyFont="1" applyBorder="1" applyAlignment="1">
      <alignment horizontal="center" vertical="center" wrapText="1"/>
    </xf>
    <xf numFmtId="0" fontId="0" fillId="0" borderId="11" xfId="0" applyBorder="1" applyAlignment="1">
      <alignment horizontal="center" vertical="center"/>
    </xf>
    <xf numFmtId="0" fontId="0" fillId="0" borderId="7" xfId="0" applyBorder="1" applyAlignment="1">
      <alignment horizontal="center" vertical="center"/>
    </xf>
    <xf numFmtId="0" fontId="19" fillId="3" borderId="2" xfId="0" applyFont="1" applyFill="1" applyBorder="1" applyAlignment="1">
      <alignment horizontal="left" vertical="top" wrapText="1"/>
    </xf>
    <xf numFmtId="0" fontId="19" fillId="3" borderId="8" xfId="0" applyFont="1" applyFill="1" applyBorder="1" applyAlignment="1">
      <alignment horizontal="left" vertical="top" wrapText="1"/>
    </xf>
    <xf numFmtId="0" fontId="19" fillId="3" borderId="3" xfId="0" applyFont="1" applyFill="1" applyBorder="1" applyAlignment="1">
      <alignment horizontal="left" vertical="top" wrapText="1"/>
    </xf>
    <xf numFmtId="3" fontId="4" fillId="0" borderId="2"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3" xfId="0" applyNumberFormat="1" applyFont="1" applyFill="1" applyBorder="1" applyAlignment="1">
      <alignment horizontal="center" vertical="top" wrapText="1"/>
    </xf>
    <xf numFmtId="1" fontId="4" fillId="0" borderId="1" xfId="0" applyNumberFormat="1" applyFont="1" applyBorder="1" applyAlignment="1">
      <alignment horizontal="center" vertical="top" wrapText="1"/>
    </xf>
    <xf numFmtId="4" fontId="4" fillId="5" borderId="3" xfId="0" applyNumberFormat="1" applyFont="1" applyFill="1" applyBorder="1" applyAlignment="1">
      <alignment horizontal="right"/>
    </xf>
    <xf numFmtId="0" fontId="4" fillId="0" borderId="2" xfId="0" applyFont="1" applyBorder="1" applyAlignment="1">
      <alignment vertical="top" wrapText="1"/>
    </xf>
    <xf numFmtId="4" fontId="4" fillId="5" borderId="6" xfId="0" applyNumberFormat="1" applyFont="1" applyFill="1" applyBorder="1" applyAlignment="1">
      <alignment horizontal="right"/>
    </xf>
    <xf numFmtId="3" fontId="4" fillId="0" borderId="3" xfId="0" applyNumberFormat="1" applyFont="1" applyBorder="1" applyAlignment="1">
      <alignment horizontal="center" vertical="top" wrapText="1"/>
    </xf>
    <xf numFmtId="0" fontId="4" fillId="5" borderId="2" xfId="0" applyFont="1" applyFill="1" applyBorder="1" applyAlignment="1">
      <alignment horizontal="center" vertical="top" wrapText="1"/>
    </xf>
    <xf numFmtId="0" fontId="4" fillId="5" borderId="3" xfId="0" applyFont="1" applyFill="1" applyBorder="1" applyAlignment="1">
      <alignment horizontal="center" vertical="top" wrapText="1"/>
    </xf>
    <xf numFmtId="3" fontId="4" fillId="5" borderId="2" xfId="0" applyNumberFormat="1" applyFont="1" applyFill="1" applyBorder="1" applyAlignment="1">
      <alignment horizontal="center" vertical="top" wrapText="1"/>
    </xf>
    <xf numFmtId="3" fontId="4" fillId="5" borderId="3" xfId="0" applyNumberFormat="1" applyFont="1" applyFill="1" applyBorder="1" applyAlignment="1">
      <alignment horizontal="center" vertical="top" wrapText="1"/>
    </xf>
    <xf numFmtId="0" fontId="33" fillId="5" borderId="3" xfId="0" applyFont="1" applyFill="1" applyBorder="1" applyAlignment="1">
      <alignment horizontal="center" vertical="top" wrapText="1"/>
    </xf>
    <xf numFmtId="4" fontId="4" fillId="5" borderId="2" xfId="0" applyNumberFormat="1" applyFont="1" applyFill="1" applyBorder="1" applyAlignment="1">
      <alignment horizontal="left"/>
    </xf>
    <xf numFmtId="4" fontId="4" fillId="5" borderId="2" xfId="0" applyNumberFormat="1" applyFont="1" applyFill="1" applyBorder="1" applyAlignment="1">
      <alignment horizontal="right"/>
    </xf>
    <xf numFmtId="4" fontId="4" fillId="5" borderId="3" xfId="0" applyNumberFormat="1" applyFont="1" applyFill="1" applyBorder="1" applyAlignment="1">
      <alignment horizontal="left"/>
    </xf>
    <xf numFmtId="4" fontId="4" fillId="5" borderId="3" xfId="0" applyNumberFormat="1" applyFont="1" applyFill="1" applyBorder="1" applyAlignment="1">
      <alignment horizontal="right"/>
    </xf>
    <xf numFmtId="49" fontId="4" fillId="5" borderId="8" xfId="0" applyNumberFormat="1" applyFont="1" applyFill="1" applyBorder="1" applyAlignment="1">
      <alignment horizontal="center" vertical="top" wrapText="1"/>
    </xf>
    <xf numFmtId="0" fontId="4" fillId="5" borderId="8" xfId="8" applyFont="1" applyFill="1" applyBorder="1" applyAlignment="1">
      <alignment horizontal="left" vertical="top" wrapText="1" shrinkToFit="1"/>
    </xf>
    <xf numFmtId="4" fontId="4" fillId="5" borderId="1" xfId="0" applyNumberFormat="1" applyFont="1" applyFill="1" applyBorder="1" applyAlignment="1">
      <alignment wrapText="1"/>
    </xf>
    <xf numFmtId="4" fontId="4" fillId="5" borderId="1" xfId="0" applyNumberFormat="1" applyFont="1" applyFill="1" applyBorder="1" applyAlignment="1">
      <alignment horizontal="right" wrapText="1"/>
    </xf>
    <xf numFmtId="0" fontId="22" fillId="5" borderId="8" xfId="0" applyFont="1" applyFill="1" applyBorder="1" applyAlignment="1">
      <alignment horizontal="left" vertical="top" wrapText="1"/>
    </xf>
    <xf numFmtId="0" fontId="4" fillId="5" borderId="1" xfId="0" applyFont="1" applyFill="1" applyBorder="1" applyAlignment="1">
      <alignment vertical="center" wrapText="1"/>
    </xf>
    <xf numFmtId="0" fontId="22" fillId="5" borderId="8" xfId="8" applyFont="1" applyFill="1" applyBorder="1" applyAlignment="1">
      <alignment horizontal="left" vertical="top" wrapText="1" shrinkToFit="1"/>
    </xf>
    <xf numFmtId="4" fontId="4" fillId="5" borderId="0" xfId="0" applyNumberFormat="1" applyFont="1" applyFill="1" applyAlignment="1">
      <alignment wrapText="1"/>
    </xf>
    <xf numFmtId="3" fontId="4" fillId="5" borderId="1" xfId="0" applyNumberFormat="1" applyFont="1" applyFill="1" applyBorder="1" applyAlignment="1">
      <alignment horizontal="center" vertical="top" wrapText="1"/>
    </xf>
    <xf numFmtId="3" fontId="4" fillId="5" borderId="1" xfId="0" applyNumberFormat="1" applyFont="1" applyFill="1" applyBorder="1" applyAlignment="1">
      <alignment horizontal="center" vertical="top"/>
    </xf>
    <xf numFmtId="0" fontId="4" fillId="5" borderId="8" xfId="0" applyFont="1" applyFill="1" applyBorder="1" applyAlignment="1">
      <alignment horizontal="center" vertical="top" wrapText="1"/>
    </xf>
    <xf numFmtId="3" fontId="4" fillId="5" borderId="8" xfId="0" applyNumberFormat="1" applyFont="1" applyFill="1" applyBorder="1" applyAlignment="1">
      <alignment horizontal="center" vertical="top" wrapText="1"/>
    </xf>
  </cellXfs>
  <cellStyles count="11">
    <cellStyle name="Обычный" xfId="0" builtinId="0"/>
    <cellStyle name="Обычный 12" xfId="8" xr:uid="{00000000-0005-0000-0000-000001000000}"/>
    <cellStyle name="Обычный 2" xfId="1" xr:uid="{00000000-0005-0000-0000-000002000000}"/>
    <cellStyle name="Обычный 2 3" xfId="10" xr:uid="{00000000-0005-0000-0000-000003000000}"/>
    <cellStyle name="Обычный 3" xfId="2" xr:uid="{00000000-0005-0000-0000-000004000000}"/>
    <cellStyle name="Обычный 4" xfId="3" xr:uid="{00000000-0005-0000-0000-000005000000}"/>
    <cellStyle name="Обычный 5" xfId="4" xr:uid="{00000000-0005-0000-0000-000006000000}"/>
    <cellStyle name="Обычный 6" xfId="5" xr:uid="{00000000-0005-0000-0000-000007000000}"/>
    <cellStyle name="Обычный 6 2" xfId="6" xr:uid="{00000000-0005-0000-0000-000008000000}"/>
    <cellStyle name="Обычный 8" xfId="9" xr:uid="{00000000-0005-0000-0000-000009000000}"/>
    <cellStyle name="Финансовый 2" xfId="7" xr:uid="{00000000-0005-0000-0000-00000A000000}"/>
  </cellStyles>
  <dxfs count="0"/>
  <tableStyles count="0" defaultTableStyle="TableStyleMedium2" defaultPivotStyle="PivotStyleLight16"/>
  <colors>
    <mruColors>
      <color rgb="FF00FF00"/>
      <color rgb="FF8A0000"/>
      <color rgb="FF00FF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9"/>
  <sheetViews>
    <sheetView zoomScale="93" zoomScaleNormal="93" workbookViewId="0">
      <selection activeCell="D18" sqref="D18"/>
    </sheetView>
  </sheetViews>
  <sheetFormatPr defaultRowHeight="12.75" x14ac:dyDescent="0.2"/>
  <cols>
    <col min="2" max="4" width="11.140625" customWidth="1"/>
    <col min="5" max="5" width="13" customWidth="1"/>
    <col min="6" max="6" width="38.5703125" customWidth="1"/>
    <col min="10" max="10" width="13.85546875" customWidth="1"/>
    <col min="11" max="11" width="11.7109375" bestFit="1" customWidth="1"/>
    <col min="12" max="12" width="12.5703125" bestFit="1" customWidth="1"/>
    <col min="13" max="13" width="13.42578125" customWidth="1"/>
    <col min="14" max="14" width="13.85546875" customWidth="1"/>
    <col min="15" max="15" width="11.42578125" customWidth="1"/>
  </cols>
  <sheetData>
    <row r="1" spans="1:15" ht="34.5" customHeight="1" x14ac:dyDescent="0.2">
      <c r="A1" s="321" t="s">
        <v>48</v>
      </c>
      <c r="B1" s="321" t="s">
        <v>4</v>
      </c>
      <c r="C1" s="321" t="s">
        <v>49</v>
      </c>
      <c r="D1" s="321" t="s">
        <v>50</v>
      </c>
      <c r="E1" s="321"/>
      <c r="F1" s="321" t="s">
        <v>53</v>
      </c>
      <c r="G1" s="321" t="s">
        <v>17</v>
      </c>
      <c r="H1" s="321"/>
      <c r="I1" s="321"/>
      <c r="J1" s="321"/>
      <c r="K1" s="321" t="s">
        <v>12</v>
      </c>
      <c r="L1" s="321"/>
      <c r="M1" s="321"/>
      <c r="N1" s="321"/>
      <c r="O1" s="321"/>
    </row>
    <row r="2" spans="1:15" ht="51" x14ac:dyDescent="0.2">
      <c r="A2" s="321"/>
      <c r="B2" s="321"/>
      <c r="C2" s="321"/>
      <c r="D2" s="2" t="s">
        <v>51</v>
      </c>
      <c r="E2" s="2" t="s">
        <v>52</v>
      </c>
      <c r="F2" s="321"/>
      <c r="G2" s="2" t="s">
        <v>18</v>
      </c>
      <c r="H2" s="2" t="s">
        <v>19</v>
      </c>
      <c r="I2" s="2" t="s">
        <v>20</v>
      </c>
      <c r="J2" s="2" t="s">
        <v>54</v>
      </c>
      <c r="K2" s="2" t="s">
        <v>47</v>
      </c>
      <c r="L2" s="2" t="s">
        <v>46</v>
      </c>
      <c r="M2" s="2" t="s">
        <v>14</v>
      </c>
      <c r="N2" s="2" t="s">
        <v>15</v>
      </c>
      <c r="O2" s="2" t="s">
        <v>16</v>
      </c>
    </row>
    <row r="3" spans="1:15" x14ac:dyDescent="0.2">
      <c r="A3" s="2">
        <v>1</v>
      </c>
      <c r="B3" s="2">
        <v>2</v>
      </c>
      <c r="C3" s="2">
        <v>3</v>
      </c>
      <c r="D3" s="2">
        <v>4</v>
      </c>
      <c r="E3" s="2">
        <v>5</v>
      </c>
      <c r="F3" s="2">
        <v>6</v>
      </c>
      <c r="G3" s="2">
        <v>7</v>
      </c>
      <c r="H3" s="2">
        <v>8</v>
      </c>
      <c r="I3" s="2">
        <v>9</v>
      </c>
      <c r="J3" s="2">
        <v>10</v>
      </c>
      <c r="K3" s="2">
        <v>11</v>
      </c>
      <c r="L3" s="2">
        <v>12</v>
      </c>
      <c r="M3" s="2">
        <v>13</v>
      </c>
      <c r="N3" s="2">
        <v>14</v>
      </c>
      <c r="O3" s="2">
        <v>15</v>
      </c>
    </row>
    <row r="4" spans="1:15" ht="51" x14ac:dyDescent="0.2">
      <c r="A4" s="12" t="s">
        <v>58</v>
      </c>
      <c r="B4" s="13" t="s">
        <v>13</v>
      </c>
      <c r="C4" s="13" t="s">
        <v>13</v>
      </c>
      <c r="D4" s="13" t="s">
        <v>13</v>
      </c>
      <c r="E4" s="13" t="s">
        <v>13</v>
      </c>
      <c r="F4" s="10" t="s">
        <v>56</v>
      </c>
      <c r="G4" s="4"/>
      <c r="H4" s="4"/>
      <c r="I4" s="4"/>
      <c r="J4" s="9">
        <v>44256</v>
      </c>
      <c r="K4" s="14"/>
      <c r="L4" s="14"/>
      <c r="M4" s="14"/>
      <c r="N4" s="14"/>
      <c r="O4" s="14"/>
    </row>
    <row r="5" spans="1:15" s="20" customFormat="1" ht="38.25" x14ac:dyDescent="0.2">
      <c r="A5" s="15" t="s">
        <v>58</v>
      </c>
      <c r="B5" s="15" t="s">
        <v>60</v>
      </c>
      <c r="C5" s="15" t="s">
        <v>13</v>
      </c>
      <c r="D5" s="19" t="s">
        <v>13</v>
      </c>
      <c r="E5" s="19" t="s">
        <v>13</v>
      </c>
      <c r="F5" s="11" t="s">
        <v>57</v>
      </c>
      <c r="G5" s="16"/>
      <c r="H5" s="16"/>
      <c r="I5" s="16"/>
      <c r="J5" s="17"/>
      <c r="K5" s="18">
        <f>SUM(K6:K9)</f>
        <v>0</v>
      </c>
      <c r="L5" s="18">
        <f>SUM(L6:L9)</f>
        <v>2500000</v>
      </c>
      <c r="M5" s="18">
        <f>SUM(M6:M9)</f>
        <v>2500000</v>
      </c>
      <c r="N5" s="18">
        <f>SUM(N6:N9)</f>
        <v>0</v>
      </c>
      <c r="O5" s="18">
        <f>SUM(O6:O9)</f>
        <v>0</v>
      </c>
    </row>
    <row r="6" spans="1:15" ht="38.25" x14ac:dyDescent="0.2">
      <c r="A6" s="12" t="s">
        <v>58</v>
      </c>
      <c r="B6" s="12" t="s">
        <v>60</v>
      </c>
      <c r="C6" s="12" t="s">
        <v>63</v>
      </c>
      <c r="D6" s="12" t="s">
        <v>64</v>
      </c>
      <c r="E6" s="12" t="s">
        <v>65</v>
      </c>
      <c r="F6" s="5" t="s">
        <v>67</v>
      </c>
      <c r="G6" s="4" t="s">
        <v>68</v>
      </c>
      <c r="H6" s="4" t="s">
        <v>69</v>
      </c>
      <c r="I6" s="4">
        <v>150</v>
      </c>
      <c r="J6" s="9">
        <v>44531</v>
      </c>
      <c r="K6" s="14"/>
      <c r="L6" s="14">
        <f>SUM(M6:O6)</f>
        <v>1000000</v>
      </c>
      <c r="M6" s="14">
        <v>1000000</v>
      </c>
      <c r="N6" s="14"/>
      <c r="O6" s="14"/>
    </row>
    <row r="7" spans="1:15" ht="38.25" x14ac:dyDescent="0.2">
      <c r="A7" s="12" t="s">
        <v>58</v>
      </c>
      <c r="B7" s="12" t="s">
        <v>60</v>
      </c>
      <c r="C7" s="12" t="s">
        <v>63</v>
      </c>
      <c r="D7" s="12" t="s">
        <v>70</v>
      </c>
      <c r="E7" s="12" t="s">
        <v>71</v>
      </c>
      <c r="F7" s="5" t="s">
        <v>67</v>
      </c>
      <c r="G7" s="4" t="s">
        <v>68</v>
      </c>
      <c r="H7" s="4" t="s">
        <v>69</v>
      </c>
      <c r="I7" s="4">
        <v>200</v>
      </c>
      <c r="J7" s="9">
        <v>44532</v>
      </c>
      <c r="K7" s="14"/>
      <c r="L7" s="14">
        <f>SUM(M7:O7)</f>
        <v>1500000</v>
      </c>
      <c r="M7" s="14">
        <v>1500000</v>
      </c>
      <c r="N7" s="14"/>
      <c r="O7" s="14"/>
    </row>
    <row r="8" spans="1:15" x14ac:dyDescent="0.2">
      <c r="A8" s="12" t="s">
        <v>58</v>
      </c>
      <c r="B8" s="12" t="s">
        <v>60</v>
      </c>
      <c r="C8" s="12" t="s">
        <v>63</v>
      </c>
      <c r="D8" s="12"/>
      <c r="E8" s="12"/>
      <c r="F8" s="5" t="s">
        <v>1</v>
      </c>
      <c r="G8" s="4"/>
      <c r="H8" s="4"/>
      <c r="I8" s="4"/>
      <c r="J8" s="9"/>
      <c r="K8" s="14"/>
      <c r="L8" s="14">
        <f>SUM(M8:O8)</f>
        <v>0</v>
      </c>
      <c r="M8" s="14"/>
      <c r="N8" s="14"/>
      <c r="O8" s="14"/>
    </row>
    <row r="9" spans="1:15" x14ac:dyDescent="0.2">
      <c r="A9" s="12" t="s">
        <v>58</v>
      </c>
      <c r="B9" s="12" t="s">
        <v>60</v>
      </c>
      <c r="C9" s="12" t="s">
        <v>63</v>
      </c>
      <c r="D9" s="12"/>
      <c r="E9" s="12"/>
      <c r="F9" s="5" t="s">
        <v>9</v>
      </c>
      <c r="G9" s="4"/>
      <c r="H9" s="4"/>
      <c r="I9" s="4"/>
      <c r="J9" s="9"/>
      <c r="K9" s="14"/>
      <c r="L9" s="14">
        <f>SUM(M9:O9)</f>
        <v>0</v>
      </c>
      <c r="M9" s="14"/>
      <c r="N9" s="14"/>
      <c r="O9" s="14"/>
    </row>
    <row r="10" spans="1:15" ht="38.25" x14ac:dyDescent="0.2">
      <c r="A10" s="15" t="s">
        <v>58</v>
      </c>
      <c r="B10" s="15" t="s">
        <v>61</v>
      </c>
      <c r="C10" s="15" t="s">
        <v>63</v>
      </c>
      <c r="D10" s="15" t="s">
        <v>13</v>
      </c>
      <c r="E10" s="15" t="s">
        <v>13</v>
      </c>
      <c r="F10" s="11" t="s">
        <v>72</v>
      </c>
      <c r="G10" s="16"/>
      <c r="H10" s="16"/>
      <c r="I10" s="16"/>
      <c r="J10" s="17"/>
      <c r="K10" s="18">
        <f>SUM(K11:K14)</f>
        <v>200</v>
      </c>
      <c r="L10" s="18">
        <f>SUM(L11:L14)</f>
        <v>500</v>
      </c>
      <c r="M10" s="18">
        <f>SUM(M11:M14)</f>
        <v>500</v>
      </c>
      <c r="N10" s="18">
        <f>SUM(N11:N14)</f>
        <v>0</v>
      </c>
      <c r="O10" s="18">
        <f>SUM(O11:O14)</f>
        <v>0</v>
      </c>
    </row>
    <row r="11" spans="1:15" x14ac:dyDescent="0.2">
      <c r="A11" s="12" t="s">
        <v>58</v>
      </c>
      <c r="B11" s="12" t="s">
        <v>61</v>
      </c>
      <c r="C11" s="12" t="s">
        <v>63</v>
      </c>
      <c r="D11" s="12" t="s">
        <v>70</v>
      </c>
      <c r="E11" s="12" t="s">
        <v>71</v>
      </c>
      <c r="F11" s="5" t="s">
        <v>66</v>
      </c>
      <c r="G11" s="4"/>
      <c r="H11" s="4" t="s">
        <v>74</v>
      </c>
      <c r="I11" s="4">
        <v>1</v>
      </c>
      <c r="J11" s="9">
        <v>44470</v>
      </c>
      <c r="K11" s="14"/>
      <c r="L11" s="14">
        <f>SUM(M11:O11)</f>
        <v>500</v>
      </c>
      <c r="M11" s="14">
        <v>500</v>
      </c>
      <c r="N11" s="14"/>
      <c r="O11" s="14"/>
    </row>
    <row r="12" spans="1:15" x14ac:dyDescent="0.2">
      <c r="A12" s="12" t="s">
        <v>58</v>
      </c>
      <c r="B12" s="12" t="s">
        <v>61</v>
      </c>
      <c r="C12" s="12" t="s">
        <v>63</v>
      </c>
      <c r="D12" s="12" t="s">
        <v>70</v>
      </c>
      <c r="E12" s="12" t="s">
        <v>71</v>
      </c>
      <c r="F12" s="5" t="s">
        <v>73</v>
      </c>
      <c r="G12" s="4"/>
      <c r="H12" s="4" t="s">
        <v>74</v>
      </c>
      <c r="I12" s="4">
        <v>1</v>
      </c>
      <c r="J12" s="9">
        <v>44228</v>
      </c>
      <c r="K12" s="14">
        <v>200</v>
      </c>
      <c r="L12" s="14">
        <f t="shared" ref="L12:L18" si="0">SUM(M12:O12)</f>
        <v>0</v>
      </c>
      <c r="M12" s="14">
        <v>0</v>
      </c>
      <c r="N12" s="14"/>
      <c r="O12" s="14"/>
    </row>
    <row r="13" spans="1:15" x14ac:dyDescent="0.2">
      <c r="A13" s="12" t="s">
        <v>58</v>
      </c>
      <c r="B13" s="12" t="s">
        <v>61</v>
      </c>
      <c r="C13" s="12" t="s">
        <v>63</v>
      </c>
      <c r="D13" s="12"/>
      <c r="E13" s="12"/>
      <c r="F13" s="5" t="s">
        <v>1</v>
      </c>
      <c r="G13" s="4"/>
      <c r="H13" s="4"/>
      <c r="I13" s="4"/>
      <c r="J13" s="9"/>
      <c r="K13" s="14"/>
      <c r="L13" s="14">
        <f t="shared" si="0"/>
        <v>0</v>
      </c>
      <c r="M13" s="14"/>
      <c r="N13" s="14"/>
      <c r="O13" s="14"/>
    </row>
    <row r="14" spans="1:15" x14ac:dyDescent="0.2">
      <c r="A14" s="12" t="s">
        <v>58</v>
      </c>
      <c r="B14" s="12" t="s">
        <v>61</v>
      </c>
      <c r="C14" s="12" t="s">
        <v>63</v>
      </c>
      <c r="D14" s="12"/>
      <c r="E14" s="12"/>
      <c r="F14" s="5" t="s">
        <v>9</v>
      </c>
      <c r="G14" s="4"/>
      <c r="H14" s="4"/>
      <c r="I14" s="4"/>
      <c r="J14" s="9"/>
      <c r="K14" s="14"/>
      <c r="L14" s="14">
        <f t="shared" si="0"/>
        <v>0</v>
      </c>
      <c r="M14" s="14"/>
      <c r="N14" s="14"/>
      <c r="O14" s="14"/>
    </row>
    <row r="15" spans="1:15" ht="51" x14ac:dyDescent="0.2">
      <c r="A15" s="12" t="s">
        <v>59</v>
      </c>
      <c r="B15" s="13" t="s">
        <v>13</v>
      </c>
      <c r="C15" s="13" t="s">
        <v>13</v>
      </c>
      <c r="D15" s="13" t="s">
        <v>13</v>
      </c>
      <c r="E15" s="13" t="s">
        <v>13</v>
      </c>
      <c r="F15" s="10" t="s">
        <v>75</v>
      </c>
      <c r="G15" s="4"/>
      <c r="H15" s="4"/>
      <c r="I15" s="4"/>
      <c r="J15" s="9"/>
      <c r="K15" s="14"/>
      <c r="L15" s="14">
        <f t="shared" si="0"/>
        <v>0</v>
      </c>
      <c r="M15" s="14"/>
      <c r="N15" s="14"/>
      <c r="O15" s="14"/>
    </row>
    <row r="16" spans="1:15" ht="76.5" x14ac:dyDescent="0.2">
      <c r="A16" s="12" t="s">
        <v>59</v>
      </c>
      <c r="B16" s="12" t="s">
        <v>62</v>
      </c>
      <c r="C16" s="12" t="s">
        <v>13</v>
      </c>
      <c r="D16" s="12" t="s">
        <v>13</v>
      </c>
      <c r="E16" s="12" t="s">
        <v>13</v>
      </c>
      <c r="F16" s="21" t="s">
        <v>76</v>
      </c>
      <c r="G16" s="4"/>
      <c r="H16" s="4"/>
      <c r="I16" s="4"/>
      <c r="J16" s="9"/>
      <c r="K16" s="14"/>
      <c r="L16" s="14">
        <f t="shared" si="0"/>
        <v>0</v>
      </c>
      <c r="M16" s="14"/>
      <c r="N16" s="14"/>
      <c r="O16" s="14"/>
    </row>
    <row r="17" spans="1:15" ht="25.5" x14ac:dyDescent="0.2">
      <c r="A17" s="12" t="s">
        <v>59</v>
      </c>
      <c r="B17" s="12" t="s">
        <v>62</v>
      </c>
      <c r="C17" s="12">
        <v>804</v>
      </c>
      <c r="D17" s="12">
        <v>11115</v>
      </c>
      <c r="E17" s="12" t="s">
        <v>78</v>
      </c>
      <c r="F17" s="21" t="s">
        <v>77</v>
      </c>
      <c r="G17" s="4" t="s">
        <v>79</v>
      </c>
      <c r="H17" s="4" t="s">
        <v>80</v>
      </c>
      <c r="I17" s="4">
        <v>200</v>
      </c>
      <c r="J17" s="9">
        <v>44531</v>
      </c>
      <c r="K17" s="14">
        <v>50000000</v>
      </c>
      <c r="L17" s="14">
        <f t="shared" si="0"/>
        <v>262000000</v>
      </c>
      <c r="M17" s="14">
        <v>10000000</v>
      </c>
      <c r="N17" s="14">
        <v>252000000</v>
      </c>
      <c r="O17" s="14"/>
    </row>
    <row r="18" spans="1:15" ht="25.5" x14ac:dyDescent="0.2">
      <c r="A18" s="12" t="s">
        <v>59</v>
      </c>
      <c r="B18" s="12" t="s">
        <v>62</v>
      </c>
      <c r="C18" s="12" t="s">
        <v>81</v>
      </c>
      <c r="D18" s="12" t="s">
        <v>82</v>
      </c>
      <c r="E18" s="12" t="s">
        <v>83</v>
      </c>
      <c r="F18" s="21" t="s">
        <v>84</v>
      </c>
      <c r="G18" s="4" t="s">
        <v>79</v>
      </c>
      <c r="H18" s="4" t="s">
        <v>80</v>
      </c>
      <c r="I18" s="4">
        <v>350</v>
      </c>
      <c r="J18" s="9">
        <v>44743</v>
      </c>
      <c r="K18" s="14"/>
      <c r="L18" s="14">
        <f t="shared" si="0"/>
        <v>0</v>
      </c>
      <c r="M18" s="14"/>
      <c r="N18" s="14"/>
      <c r="O18" s="14"/>
    </row>
    <row r="19" spans="1:15" ht="147.75" customHeight="1" x14ac:dyDescent="0.2">
      <c r="A19" s="322" t="s">
        <v>55</v>
      </c>
      <c r="B19" s="322"/>
      <c r="C19" s="322"/>
      <c r="D19" s="322"/>
      <c r="E19" s="322"/>
      <c r="F19" s="322"/>
      <c r="G19" s="322"/>
      <c r="H19" s="322"/>
      <c r="I19" s="322"/>
      <c r="J19" s="322"/>
      <c r="K19" s="322"/>
      <c r="L19" s="322"/>
      <c r="M19" s="322"/>
      <c r="N19" s="322"/>
      <c r="O19" s="322"/>
    </row>
  </sheetData>
  <autoFilter ref="A3:O16" xr:uid="{00000000-0009-0000-0000-000000000000}"/>
  <mergeCells count="8">
    <mergeCell ref="K1:O1"/>
    <mergeCell ref="A19:O19"/>
    <mergeCell ref="A1:A2"/>
    <mergeCell ref="B1:B2"/>
    <mergeCell ref="C1:C2"/>
    <mergeCell ref="D1:E1"/>
    <mergeCell ref="F1:F2"/>
    <mergeCell ref="G1:J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2:N23"/>
  <sheetViews>
    <sheetView topLeftCell="A7" zoomScale="70" zoomScaleNormal="70" workbookViewId="0">
      <selection activeCell="A2" sqref="A2:N23"/>
    </sheetView>
  </sheetViews>
  <sheetFormatPr defaultColWidth="8.85546875" defaultRowHeight="15.75" x14ac:dyDescent="0.25"/>
  <cols>
    <col min="1" max="1" width="15.140625" style="23" customWidth="1"/>
    <col min="2" max="2" width="18.5703125" style="23" customWidth="1"/>
    <col min="3" max="3" width="24.140625" style="23" customWidth="1"/>
    <col min="4" max="4" width="38.28515625" style="23" customWidth="1"/>
    <col min="5" max="5" width="35.28515625" style="25" customWidth="1"/>
    <col min="6" max="6" width="11.140625" style="32" customWidth="1"/>
    <col min="7" max="7" width="11.42578125" style="32" customWidth="1"/>
    <col min="8" max="10" width="14.85546875" style="32" customWidth="1"/>
    <col min="11" max="11" width="17.85546875" style="30" customWidth="1"/>
    <col min="12" max="14" width="18.42578125" style="30" customWidth="1"/>
    <col min="15" max="16384" width="8.85546875" style="23"/>
  </cols>
  <sheetData>
    <row r="2" spans="1:14" ht="53.25" customHeight="1" x14ac:dyDescent="0.25">
      <c r="M2" s="409" t="s">
        <v>152</v>
      </c>
      <c r="N2" s="409"/>
    </row>
    <row r="3" spans="1:14" ht="23.25" customHeight="1" x14ac:dyDescent="0.25">
      <c r="A3" s="411" t="s">
        <v>156</v>
      </c>
      <c r="B3" s="411"/>
      <c r="C3" s="411"/>
      <c r="D3" s="411"/>
      <c r="E3" s="411"/>
      <c r="F3" s="411"/>
      <c r="G3" s="411"/>
      <c r="H3" s="411"/>
      <c r="I3" s="411"/>
      <c r="J3" s="411"/>
      <c r="K3" s="411"/>
      <c r="L3" s="29"/>
      <c r="M3" s="29"/>
      <c r="N3" s="29"/>
    </row>
    <row r="4" spans="1:14" ht="30" customHeight="1" x14ac:dyDescent="0.25">
      <c r="A4" s="321" t="s">
        <v>270</v>
      </c>
      <c r="B4" s="321" t="s">
        <v>4</v>
      </c>
      <c r="C4" s="323" t="s">
        <v>271</v>
      </c>
      <c r="D4" s="323" t="s">
        <v>272</v>
      </c>
      <c r="E4" s="415" t="s">
        <v>273</v>
      </c>
      <c r="F4" s="416"/>
      <c r="G4" s="416"/>
      <c r="H4" s="416"/>
      <c r="I4" s="417"/>
      <c r="J4" s="418"/>
      <c r="K4" s="419" t="s">
        <v>150</v>
      </c>
      <c r="L4" s="420"/>
      <c r="M4" s="420"/>
      <c r="N4" s="421"/>
    </row>
    <row r="5" spans="1:14" ht="16.5" customHeight="1" x14ac:dyDescent="0.25">
      <c r="A5" s="321"/>
      <c r="B5" s="321"/>
      <c r="C5" s="412"/>
      <c r="D5" s="414"/>
      <c r="E5" s="323" t="s">
        <v>18</v>
      </c>
      <c r="F5" s="323" t="s">
        <v>88</v>
      </c>
      <c r="G5" s="415" t="s">
        <v>90</v>
      </c>
      <c r="H5" s="417"/>
      <c r="I5" s="417"/>
      <c r="J5" s="418"/>
      <c r="K5" s="422" t="s">
        <v>198</v>
      </c>
      <c r="L5" s="423" t="s">
        <v>173</v>
      </c>
      <c r="M5" s="423" t="s">
        <v>184</v>
      </c>
      <c r="N5" s="423" t="s">
        <v>274</v>
      </c>
    </row>
    <row r="6" spans="1:14" ht="30" customHeight="1" x14ac:dyDescent="0.25">
      <c r="A6" s="321"/>
      <c r="B6" s="321"/>
      <c r="C6" s="412"/>
      <c r="D6" s="414"/>
      <c r="E6" s="412"/>
      <c r="F6" s="412"/>
      <c r="G6" s="415" t="s">
        <v>173</v>
      </c>
      <c r="H6" s="418"/>
      <c r="I6" s="321" t="s">
        <v>184</v>
      </c>
      <c r="J6" s="321" t="s">
        <v>274</v>
      </c>
      <c r="K6" s="412"/>
      <c r="L6" s="424"/>
      <c r="M6" s="424"/>
      <c r="N6" s="424"/>
    </row>
    <row r="7" spans="1:14" ht="29.25" customHeight="1" x14ac:dyDescent="0.25">
      <c r="A7" s="321"/>
      <c r="B7" s="321"/>
      <c r="C7" s="413"/>
      <c r="D7" s="324"/>
      <c r="E7" s="413"/>
      <c r="F7" s="413"/>
      <c r="G7" s="22"/>
      <c r="H7" s="2" t="s">
        <v>54</v>
      </c>
      <c r="I7" s="426"/>
      <c r="J7" s="426"/>
      <c r="K7" s="413"/>
      <c r="L7" s="425"/>
      <c r="M7" s="425"/>
      <c r="N7" s="425"/>
    </row>
    <row r="8" spans="1:14" x14ac:dyDescent="0.25">
      <c r="A8" s="26">
        <v>1</v>
      </c>
      <c r="B8" s="26">
        <v>2</v>
      </c>
      <c r="C8" s="26">
        <v>3</v>
      </c>
      <c r="D8" s="26">
        <v>4</v>
      </c>
      <c r="E8" s="26">
        <v>5</v>
      </c>
      <c r="F8" s="22">
        <v>6</v>
      </c>
      <c r="G8" s="22">
        <v>7</v>
      </c>
      <c r="H8" s="22">
        <v>8</v>
      </c>
      <c r="I8" s="22">
        <v>9</v>
      </c>
      <c r="J8" s="22">
        <v>10</v>
      </c>
      <c r="K8" s="26">
        <v>11</v>
      </c>
      <c r="L8" s="26">
        <v>12</v>
      </c>
      <c r="M8" s="26">
        <v>13</v>
      </c>
      <c r="N8" s="26">
        <v>14</v>
      </c>
    </row>
    <row r="9" spans="1:14" ht="37.5" x14ac:dyDescent="0.3">
      <c r="A9" s="397">
        <v>11</v>
      </c>
      <c r="B9" s="397" t="s">
        <v>13</v>
      </c>
      <c r="C9" s="392" t="s">
        <v>13</v>
      </c>
      <c r="D9" s="571" t="s">
        <v>101</v>
      </c>
      <c r="E9" s="185" t="str">
        <f>E13</f>
        <v>количество победителей и призеров</v>
      </c>
      <c r="F9" s="177" t="str">
        <f>F13</f>
        <v>чел.</v>
      </c>
      <c r="G9" s="177">
        <v>6</v>
      </c>
      <c r="H9" s="177" t="s">
        <v>13</v>
      </c>
      <c r="I9" s="177" t="str">
        <f>I13</f>
        <v>6</v>
      </c>
      <c r="J9" s="177">
        <v>6</v>
      </c>
      <c r="K9" s="45" t="s">
        <v>181</v>
      </c>
      <c r="L9" s="45">
        <f>L10+L11</f>
        <v>13822.54</v>
      </c>
      <c r="M9" s="45">
        <f>M10+M11</f>
        <v>14427.84</v>
      </c>
      <c r="N9" s="45">
        <f>N10+N11</f>
        <v>15069.45</v>
      </c>
    </row>
    <row r="10" spans="1:14" ht="56.25" x14ac:dyDescent="0.3">
      <c r="A10" s="398"/>
      <c r="B10" s="398"/>
      <c r="C10" s="400"/>
      <c r="D10" s="572"/>
      <c r="E10" s="185" t="str">
        <f>E18</f>
        <v>количество проведенных общественно значимых мероприятий</v>
      </c>
      <c r="F10" s="177" t="str">
        <f>F18</f>
        <v>ед.</v>
      </c>
      <c r="G10" s="177">
        <f>G18</f>
        <v>47</v>
      </c>
      <c r="H10" s="177" t="s">
        <v>13</v>
      </c>
      <c r="I10" s="177" t="str">
        <f>I18</f>
        <v>47</v>
      </c>
      <c r="J10" s="177" t="str">
        <f>J18</f>
        <v>47</v>
      </c>
      <c r="K10" s="45" t="s">
        <v>182</v>
      </c>
      <c r="L10" s="45">
        <f t="shared" ref="L10:N11" si="0">L14+L19</f>
        <v>0</v>
      </c>
      <c r="M10" s="45">
        <f t="shared" si="0"/>
        <v>0</v>
      </c>
      <c r="N10" s="45">
        <f t="shared" si="0"/>
        <v>0</v>
      </c>
    </row>
    <row r="11" spans="1:14" ht="60" customHeight="1" x14ac:dyDescent="0.3">
      <c r="A11" s="398"/>
      <c r="B11" s="398"/>
      <c r="C11" s="400"/>
      <c r="D11" s="572"/>
      <c r="E11" s="573" t="str">
        <f>E20</f>
        <v>количество мероприятий по информационно-технологическому обеспечению образовательной деятельности</v>
      </c>
      <c r="F11" s="562" t="str">
        <f>F20</f>
        <v>ед.</v>
      </c>
      <c r="G11" s="562">
        <f>G20</f>
        <v>5</v>
      </c>
      <c r="H11" s="562" t="s">
        <v>13</v>
      </c>
      <c r="I11" s="562">
        <f>I20</f>
        <v>5</v>
      </c>
      <c r="J11" s="562">
        <f>J20</f>
        <v>5</v>
      </c>
      <c r="K11" s="45" t="s">
        <v>455</v>
      </c>
      <c r="L11" s="45">
        <f t="shared" si="0"/>
        <v>13822.54</v>
      </c>
      <c r="M11" s="45">
        <f t="shared" si="0"/>
        <v>14427.84</v>
      </c>
      <c r="N11" s="45">
        <f t="shared" si="0"/>
        <v>15069.45</v>
      </c>
    </row>
    <row r="12" spans="1:14" ht="60" customHeight="1" x14ac:dyDescent="0.3">
      <c r="A12" s="103"/>
      <c r="B12" s="103"/>
      <c r="C12" s="104"/>
      <c r="D12" s="105"/>
      <c r="E12" s="573"/>
      <c r="F12" s="562"/>
      <c r="G12" s="562"/>
      <c r="H12" s="562"/>
      <c r="I12" s="562"/>
      <c r="J12" s="562"/>
      <c r="K12" s="45" t="s">
        <v>299</v>
      </c>
      <c r="L12" s="45">
        <v>0</v>
      </c>
      <c r="M12" s="45">
        <v>0</v>
      </c>
      <c r="N12" s="45">
        <v>0</v>
      </c>
    </row>
    <row r="13" spans="1:14" s="35" customFormat="1" ht="30" customHeight="1" x14ac:dyDescent="0.25">
      <c r="A13" s="372" t="s">
        <v>154</v>
      </c>
      <c r="B13" s="372" t="s">
        <v>301</v>
      </c>
      <c r="C13" s="381" t="s">
        <v>13</v>
      </c>
      <c r="D13" s="568" t="s">
        <v>190</v>
      </c>
      <c r="E13" s="375" t="s">
        <v>234</v>
      </c>
      <c r="F13" s="381" t="s">
        <v>69</v>
      </c>
      <c r="G13" s="381">
        <v>6</v>
      </c>
      <c r="H13" s="372" t="s">
        <v>85</v>
      </c>
      <c r="I13" s="372" t="s">
        <v>178</v>
      </c>
      <c r="J13" s="372" t="s">
        <v>178</v>
      </c>
      <c r="K13" s="46" t="s">
        <v>181</v>
      </c>
      <c r="L13" s="46">
        <f>L17</f>
        <v>240</v>
      </c>
      <c r="M13" s="46">
        <f>M17</f>
        <v>240</v>
      </c>
      <c r="N13" s="46">
        <f>N17</f>
        <v>240</v>
      </c>
    </row>
    <row r="14" spans="1:14" s="35" customFormat="1" ht="30" customHeight="1" x14ac:dyDescent="0.25">
      <c r="A14" s="373"/>
      <c r="B14" s="373"/>
      <c r="C14" s="382"/>
      <c r="D14" s="569"/>
      <c r="E14" s="376"/>
      <c r="F14" s="382"/>
      <c r="G14" s="382"/>
      <c r="H14" s="373"/>
      <c r="I14" s="373"/>
      <c r="J14" s="373"/>
      <c r="K14" s="46" t="s">
        <v>182</v>
      </c>
      <c r="L14" s="46">
        <v>0</v>
      </c>
      <c r="M14" s="46">
        <v>0</v>
      </c>
      <c r="N14" s="46">
        <v>0</v>
      </c>
    </row>
    <row r="15" spans="1:14" s="35" customFormat="1" ht="30" customHeight="1" x14ac:dyDescent="0.25">
      <c r="A15" s="373"/>
      <c r="B15" s="373"/>
      <c r="C15" s="382"/>
      <c r="D15" s="569"/>
      <c r="E15" s="376"/>
      <c r="F15" s="382"/>
      <c r="G15" s="382"/>
      <c r="H15" s="373"/>
      <c r="I15" s="373"/>
      <c r="J15" s="373"/>
      <c r="K15" s="46" t="s">
        <v>455</v>
      </c>
      <c r="L15" s="46">
        <f>L17</f>
        <v>240</v>
      </c>
      <c r="M15" s="46">
        <f>M17</f>
        <v>240</v>
      </c>
      <c r="N15" s="46">
        <f>N17</f>
        <v>240</v>
      </c>
    </row>
    <row r="16" spans="1:14" s="35" customFormat="1" ht="30" customHeight="1" x14ac:dyDescent="0.25">
      <c r="A16" s="85"/>
      <c r="B16" s="85"/>
      <c r="C16" s="87"/>
      <c r="D16" s="114"/>
      <c r="E16" s="109"/>
      <c r="F16" s="87"/>
      <c r="G16" s="193"/>
      <c r="H16" s="85"/>
      <c r="I16" s="85"/>
      <c r="J16" s="192"/>
      <c r="K16" s="46" t="s">
        <v>299</v>
      </c>
      <c r="L16" s="46">
        <v>0</v>
      </c>
      <c r="M16" s="46">
        <v>0</v>
      </c>
      <c r="N16" s="46">
        <v>0</v>
      </c>
    </row>
    <row r="17" spans="1:14" s="25" customFormat="1" ht="28.5" customHeight="1" x14ac:dyDescent="0.2">
      <c r="A17" s="52" t="s">
        <v>154</v>
      </c>
      <c r="B17" s="52" t="s">
        <v>301</v>
      </c>
      <c r="C17" s="33" t="s">
        <v>113</v>
      </c>
      <c r="D17" s="54" t="s">
        <v>191</v>
      </c>
      <c r="E17" s="33" t="s">
        <v>234</v>
      </c>
      <c r="F17" s="43" t="s">
        <v>69</v>
      </c>
      <c r="G17" s="194">
        <v>6</v>
      </c>
      <c r="H17" s="52" t="s">
        <v>275</v>
      </c>
      <c r="I17" s="56">
        <v>6</v>
      </c>
      <c r="J17" s="196">
        <v>6</v>
      </c>
      <c r="K17" s="47" t="s">
        <v>455</v>
      </c>
      <c r="L17" s="47">
        <v>240</v>
      </c>
      <c r="M17" s="47">
        <v>240</v>
      </c>
      <c r="N17" s="47">
        <v>240</v>
      </c>
    </row>
    <row r="18" spans="1:14" s="35" customFormat="1" ht="60" customHeight="1" x14ac:dyDescent="0.25">
      <c r="A18" s="372" t="s">
        <v>154</v>
      </c>
      <c r="B18" s="372" t="s">
        <v>302</v>
      </c>
      <c r="C18" s="381" t="s">
        <v>13</v>
      </c>
      <c r="D18" s="527" t="s">
        <v>283</v>
      </c>
      <c r="E18" s="375" t="s">
        <v>235</v>
      </c>
      <c r="F18" s="381" t="s">
        <v>98</v>
      </c>
      <c r="G18" s="381">
        <v>47</v>
      </c>
      <c r="H18" s="372" t="s">
        <v>85</v>
      </c>
      <c r="I18" s="372" t="s">
        <v>236</v>
      </c>
      <c r="J18" s="372" t="s">
        <v>236</v>
      </c>
      <c r="K18" s="46" t="s">
        <v>181</v>
      </c>
      <c r="L18" s="46">
        <f t="shared" ref="L18:N19" si="1">L22</f>
        <v>13582.54</v>
      </c>
      <c r="M18" s="46">
        <f t="shared" si="1"/>
        <v>14187.84</v>
      </c>
      <c r="N18" s="46">
        <f t="shared" si="1"/>
        <v>14829.45</v>
      </c>
    </row>
    <row r="19" spans="1:14" s="35" customFormat="1" ht="60" customHeight="1" x14ac:dyDescent="0.25">
      <c r="A19" s="373"/>
      <c r="B19" s="373"/>
      <c r="C19" s="382"/>
      <c r="D19" s="528"/>
      <c r="E19" s="377"/>
      <c r="F19" s="383"/>
      <c r="G19" s="383"/>
      <c r="H19" s="374"/>
      <c r="I19" s="374"/>
      <c r="J19" s="374"/>
      <c r="K19" s="55" t="s">
        <v>182</v>
      </c>
      <c r="L19" s="55">
        <f t="shared" si="1"/>
        <v>0</v>
      </c>
      <c r="M19" s="55">
        <f t="shared" si="1"/>
        <v>0</v>
      </c>
      <c r="N19" s="55">
        <f t="shared" si="1"/>
        <v>0</v>
      </c>
    </row>
    <row r="20" spans="1:14" s="35" customFormat="1" ht="60" customHeight="1" x14ac:dyDescent="0.25">
      <c r="A20" s="373"/>
      <c r="B20" s="373"/>
      <c r="C20" s="382"/>
      <c r="D20" s="528"/>
      <c r="E20" s="375" t="s">
        <v>237</v>
      </c>
      <c r="F20" s="86" t="s">
        <v>98</v>
      </c>
      <c r="G20" s="381">
        <v>5</v>
      </c>
      <c r="H20" s="372" t="s">
        <v>85</v>
      </c>
      <c r="I20" s="381">
        <v>5</v>
      </c>
      <c r="J20" s="381">
        <v>5</v>
      </c>
      <c r="K20" s="46" t="s">
        <v>455</v>
      </c>
      <c r="L20" s="55">
        <f>L22</f>
        <v>13582.54</v>
      </c>
      <c r="M20" s="55">
        <f>M22</f>
        <v>14187.84</v>
      </c>
      <c r="N20" s="55">
        <f>N22</f>
        <v>14829.45</v>
      </c>
    </row>
    <row r="21" spans="1:14" s="35" customFormat="1" ht="60" customHeight="1" x14ac:dyDescent="0.25">
      <c r="A21" s="85"/>
      <c r="B21" s="85"/>
      <c r="C21" s="87"/>
      <c r="D21" s="529"/>
      <c r="E21" s="377"/>
      <c r="F21" s="107"/>
      <c r="G21" s="383"/>
      <c r="H21" s="374"/>
      <c r="I21" s="383"/>
      <c r="J21" s="383"/>
      <c r="K21" s="55" t="s">
        <v>299</v>
      </c>
      <c r="L21" s="55">
        <v>0</v>
      </c>
      <c r="M21" s="55">
        <v>0</v>
      </c>
      <c r="N21" s="55">
        <v>0</v>
      </c>
    </row>
    <row r="22" spans="1:14" s="25" customFormat="1" ht="47.25" customHeight="1" x14ac:dyDescent="0.2">
      <c r="A22" s="359" t="s">
        <v>154</v>
      </c>
      <c r="B22" s="359" t="s">
        <v>302</v>
      </c>
      <c r="C22" s="574" t="s">
        <v>142</v>
      </c>
      <c r="D22" s="27" t="s">
        <v>303</v>
      </c>
      <c r="E22" s="27" t="s">
        <v>141</v>
      </c>
      <c r="F22" s="361" t="s">
        <v>98</v>
      </c>
      <c r="G22" s="22">
        <v>47</v>
      </c>
      <c r="H22" s="359" t="s">
        <v>275</v>
      </c>
      <c r="I22" s="28">
        <v>47</v>
      </c>
      <c r="J22" s="28">
        <v>47</v>
      </c>
      <c r="K22" s="369" t="s">
        <v>455</v>
      </c>
      <c r="L22" s="365">
        <v>13582.54</v>
      </c>
      <c r="M22" s="365">
        <v>14187.84</v>
      </c>
      <c r="N22" s="365">
        <v>14829.45</v>
      </c>
    </row>
    <row r="23" spans="1:14" s="25" customFormat="1" ht="38.25" customHeight="1" x14ac:dyDescent="0.2">
      <c r="A23" s="359"/>
      <c r="B23" s="359"/>
      <c r="C23" s="574"/>
      <c r="D23" s="27" t="s">
        <v>304</v>
      </c>
      <c r="E23" s="27" t="s">
        <v>141</v>
      </c>
      <c r="F23" s="361"/>
      <c r="G23" s="22">
        <v>5</v>
      </c>
      <c r="H23" s="359"/>
      <c r="I23" s="28" t="s">
        <v>175</v>
      </c>
      <c r="J23" s="28" t="s">
        <v>175</v>
      </c>
      <c r="K23" s="371"/>
      <c r="L23" s="367"/>
      <c r="M23" s="367"/>
      <c r="N23" s="367"/>
    </row>
  </sheetData>
  <mergeCells count="62">
    <mergeCell ref="D4:D7"/>
    <mergeCell ref="E4:J4"/>
    <mergeCell ref="K4:N4"/>
    <mergeCell ref="E5:E7"/>
    <mergeCell ref="F5:F7"/>
    <mergeCell ref="G5:J5"/>
    <mergeCell ref="K5:K7"/>
    <mergeCell ref="L5:L7"/>
    <mergeCell ref="M5:M7"/>
    <mergeCell ref="N5:N7"/>
    <mergeCell ref="G6:H6"/>
    <mergeCell ref="I6:I7"/>
    <mergeCell ref="J6:J7"/>
    <mergeCell ref="L22:L23"/>
    <mergeCell ref="A22:A23"/>
    <mergeCell ref="B22:B23"/>
    <mergeCell ref="C22:C23"/>
    <mergeCell ref="A18:A20"/>
    <mergeCell ref="B18:B20"/>
    <mergeCell ref="C18:C20"/>
    <mergeCell ref="J20:J21"/>
    <mergeCell ref="E18:E19"/>
    <mergeCell ref="E20:E21"/>
    <mergeCell ref="F18:F19"/>
    <mergeCell ref="G18:G19"/>
    <mergeCell ref="A13:A15"/>
    <mergeCell ref="B13:B15"/>
    <mergeCell ref="C13:C15"/>
    <mergeCell ref="K22:K23"/>
    <mergeCell ref="G11:G12"/>
    <mergeCell ref="I11:I12"/>
    <mergeCell ref="J11:J12"/>
    <mergeCell ref="D18:D21"/>
    <mergeCell ref="H18:H19"/>
    <mergeCell ref="I18:I19"/>
    <mergeCell ref="J18:J19"/>
    <mergeCell ref="G20:G21"/>
    <mergeCell ref="H20:H21"/>
    <mergeCell ref="I20:I21"/>
    <mergeCell ref="E11:E12"/>
    <mergeCell ref="D13:D15"/>
    <mergeCell ref="M22:M23"/>
    <mergeCell ref="F22:F23"/>
    <mergeCell ref="H22:H23"/>
    <mergeCell ref="M2:N2"/>
    <mergeCell ref="H13:H15"/>
    <mergeCell ref="I13:I15"/>
    <mergeCell ref="J13:J15"/>
    <mergeCell ref="N22:N23"/>
    <mergeCell ref="A3:K3"/>
    <mergeCell ref="A4:A7"/>
    <mergeCell ref="B4:B7"/>
    <mergeCell ref="C4:C7"/>
    <mergeCell ref="A9:A11"/>
    <mergeCell ref="B9:B11"/>
    <mergeCell ref="C9:C11"/>
    <mergeCell ref="H11:H12"/>
    <mergeCell ref="E13:E15"/>
    <mergeCell ref="F13:F15"/>
    <mergeCell ref="G13:G15"/>
    <mergeCell ref="F11:F12"/>
    <mergeCell ref="D9:D11"/>
  </mergeCells>
  <printOptions horizontalCentered="1"/>
  <pageMargins left="0.25" right="0.25" top="0.75" bottom="0.75" header="0.3" footer="0.3"/>
  <pageSetup paperSize="9" scale="53" fitToHeight="0" orientation="landscape" r:id="rId1"/>
  <headerFooter differentFirst="1">
    <oddHeader>&amp;C&amp;P</oddHeader>
  </headerFooter>
  <ignoredErrors>
    <ignoredError sqref="I23:J23 I13"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2:N27"/>
  <sheetViews>
    <sheetView zoomScale="70" zoomScaleNormal="70" workbookViewId="0">
      <selection activeCell="A2" sqref="A2:N24"/>
    </sheetView>
  </sheetViews>
  <sheetFormatPr defaultColWidth="8.85546875" defaultRowHeight="15.75" x14ac:dyDescent="0.25"/>
  <cols>
    <col min="1" max="2" width="15.140625" style="23" customWidth="1"/>
    <col min="3" max="3" width="22.28515625" style="23" customWidth="1"/>
    <col min="4" max="4" width="42.42578125" style="23" customWidth="1"/>
    <col min="5" max="5" width="43.28515625" style="25" customWidth="1"/>
    <col min="6" max="6" width="11.140625" style="32" customWidth="1"/>
    <col min="7" max="7" width="11.42578125" style="32" customWidth="1"/>
    <col min="8" max="10" width="14.85546875" style="32" customWidth="1"/>
    <col min="11" max="11" width="14.85546875" style="30" customWidth="1"/>
    <col min="12" max="14" width="18.42578125" style="30" customWidth="1"/>
    <col min="15" max="16384" width="8.85546875" style="23"/>
  </cols>
  <sheetData>
    <row r="2" spans="1:14" ht="53.25" customHeight="1" x14ac:dyDescent="0.25">
      <c r="M2" s="409" t="s">
        <v>212</v>
      </c>
      <c r="N2" s="409"/>
    </row>
    <row r="3" spans="1:14" ht="23.25" customHeight="1" x14ac:dyDescent="0.25">
      <c r="A3" s="411" t="s">
        <v>180</v>
      </c>
      <c r="B3" s="411"/>
      <c r="C3" s="411"/>
      <c r="D3" s="411"/>
      <c r="E3" s="411"/>
      <c r="F3" s="411"/>
      <c r="G3" s="411"/>
      <c r="H3" s="411"/>
      <c r="I3" s="411"/>
      <c r="J3" s="411"/>
      <c r="K3" s="411"/>
      <c r="L3" s="29"/>
      <c r="M3" s="29"/>
      <c r="N3" s="29"/>
    </row>
    <row r="4" spans="1:14" ht="23.25" customHeight="1" x14ac:dyDescent="0.25">
      <c r="A4" s="101"/>
      <c r="B4" s="101"/>
      <c r="C4" s="101"/>
      <c r="D4" s="101"/>
      <c r="E4" s="101"/>
      <c r="F4" s="101"/>
      <c r="G4" s="101"/>
      <c r="H4" s="101"/>
      <c r="I4" s="101"/>
      <c r="J4" s="101"/>
      <c r="K4" s="101"/>
      <c r="L4" s="29"/>
      <c r="M4" s="29"/>
      <c r="N4" s="29"/>
    </row>
    <row r="5" spans="1:14" ht="30" customHeight="1" x14ac:dyDescent="0.25">
      <c r="A5" s="321" t="s">
        <v>270</v>
      </c>
      <c r="B5" s="321" t="s">
        <v>4</v>
      </c>
      <c r="C5" s="323" t="s">
        <v>271</v>
      </c>
      <c r="D5" s="323" t="s">
        <v>272</v>
      </c>
      <c r="E5" s="415" t="s">
        <v>273</v>
      </c>
      <c r="F5" s="416"/>
      <c r="G5" s="416"/>
      <c r="H5" s="416"/>
      <c r="I5" s="417"/>
      <c r="J5" s="418"/>
      <c r="K5" s="580" t="s">
        <v>150</v>
      </c>
      <c r="L5" s="580"/>
      <c r="M5" s="580"/>
      <c r="N5" s="580"/>
    </row>
    <row r="6" spans="1:14" ht="16.5" customHeight="1" x14ac:dyDescent="0.25">
      <c r="A6" s="321"/>
      <c r="B6" s="321"/>
      <c r="C6" s="412"/>
      <c r="D6" s="414"/>
      <c r="E6" s="323" t="s">
        <v>18</v>
      </c>
      <c r="F6" s="323" t="s">
        <v>88</v>
      </c>
      <c r="G6" s="415" t="s">
        <v>90</v>
      </c>
      <c r="H6" s="417"/>
      <c r="I6" s="417"/>
      <c r="J6" s="418"/>
      <c r="K6" s="579" t="s">
        <v>198</v>
      </c>
      <c r="L6" s="578" t="s">
        <v>173</v>
      </c>
      <c r="M6" s="576" t="s">
        <v>184</v>
      </c>
      <c r="N6" s="576" t="s">
        <v>274</v>
      </c>
    </row>
    <row r="7" spans="1:14" ht="30" customHeight="1" x14ac:dyDescent="0.25">
      <c r="A7" s="321"/>
      <c r="B7" s="321"/>
      <c r="C7" s="412"/>
      <c r="D7" s="414"/>
      <c r="E7" s="412"/>
      <c r="F7" s="412"/>
      <c r="G7" s="415" t="s">
        <v>173</v>
      </c>
      <c r="H7" s="418"/>
      <c r="I7" s="321" t="s">
        <v>184</v>
      </c>
      <c r="J7" s="321" t="s">
        <v>274</v>
      </c>
      <c r="K7" s="426"/>
      <c r="L7" s="578"/>
      <c r="M7" s="577"/>
      <c r="N7" s="577"/>
    </row>
    <row r="8" spans="1:14" ht="29.25" customHeight="1" x14ac:dyDescent="0.25">
      <c r="A8" s="321"/>
      <c r="B8" s="321"/>
      <c r="C8" s="413"/>
      <c r="D8" s="324"/>
      <c r="E8" s="413"/>
      <c r="F8" s="413"/>
      <c r="G8" s="22"/>
      <c r="H8" s="2" t="s">
        <v>54</v>
      </c>
      <c r="I8" s="426"/>
      <c r="J8" s="426"/>
      <c r="K8" s="426"/>
      <c r="L8" s="578"/>
      <c r="M8" s="577"/>
      <c r="N8" s="577"/>
    </row>
    <row r="9" spans="1:14" x14ac:dyDescent="0.25">
      <c r="A9" s="26">
        <v>1</v>
      </c>
      <c r="B9" s="26">
        <v>2</v>
      </c>
      <c r="C9" s="26">
        <v>3</v>
      </c>
      <c r="D9" s="26">
        <v>4</v>
      </c>
      <c r="E9" s="26">
        <v>5</v>
      </c>
      <c r="F9" s="22">
        <v>6</v>
      </c>
      <c r="G9" s="22">
        <v>7</v>
      </c>
      <c r="H9" s="22">
        <v>8</v>
      </c>
      <c r="I9" s="22">
        <v>9</v>
      </c>
      <c r="J9" s="22">
        <v>10</v>
      </c>
      <c r="K9" s="26">
        <v>11</v>
      </c>
      <c r="L9" s="26">
        <v>12</v>
      </c>
      <c r="M9" s="26">
        <v>13</v>
      </c>
      <c r="N9" s="26">
        <v>14</v>
      </c>
    </row>
    <row r="10" spans="1:14" ht="34.5" customHeight="1" x14ac:dyDescent="0.3">
      <c r="A10" s="397" t="s">
        <v>176</v>
      </c>
      <c r="B10" s="397" t="s">
        <v>13</v>
      </c>
      <c r="C10" s="392" t="s">
        <v>13</v>
      </c>
      <c r="D10" s="571" t="s">
        <v>279</v>
      </c>
      <c r="E10" s="401" t="str">
        <f>E14</f>
        <v>количество созданных новых мест в муниципальных образовательных учреждениях различных типов для реализации дополнительных общеразвивающих программ всех направленностей</v>
      </c>
      <c r="F10" s="392" t="str">
        <f>F14</f>
        <v>ед.</v>
      </c>
      <c r="G10" s="392">
        <f>G14</f>
        <v>530</v>
      </c>
      <c r="H10" s="392" t="s">
        <v>13</v>
      </c>
      <c r="I10" s="392">
        <v>548</v>
      </c>
      <c r="J10" s="392">
        <f>J14</f>
        <v>0</v>
      </c>
      <c r="K10" s="45" t="s">
        <v>181</v>
      </c>
      <c r="L10" s="45">
        <f>L11+L12</f>
        <v>2883.0699999999997</v>
      </c>
      <c r="M10" s="45">
        <f>M11+M12</f>
        <v>2695.87</v>
      </c>
      <c r="N10" s="45">
        <f>N11+N12</f>
        <v>0</v>
      </c>
    </row>
    <row r="11" spans="1:14" ht="34.5" customHeight="1" x14ac:dyDescent="0.3">
      <c r="A11" s="398"/>
      <c r="B11" s="398"/>
      <c r="C11" s="400"/>
      <c r="D11" s="572"/>
      <c r="E11" s="402"/>
      <c r="F11" s="400"/>
      <c r="G11" s="400"/>
      <c r="H11" s="400"/>
      <c r="I11" s="400"/>
      <c r="J11" s="400"/>
      <c r="K11" s="45" t="s">
        <v>182</v>
      </c>
      <c r="L11" s="45">
        <f>L15</f>
        <v>2854.24</v>
      </c>
      <c r="M11" s="45">
        <f>M15</f>
        <v>2668.91</v>
      </c>
      <c r="N11" s="45">
        <f t="shared" ref="N11" si="0">N15</f>
        <v>0</v>
      </c>
    </row>
    <row r="12" spans="1:14" ht="34.5" customHeight="1" x14ac:dyDescent="0.3">
      <c r="A12" s="398"/>
      <c r="B12" s="398"/>
      <c r="C12" s="400"/>
      <c r="D12" s="572"/>
      <c r="E12" s="402"/>
      <c r="F12" s="400"/>
      <c r="G12" s="400"/>
      <c r="H12" s="400"/>
      <c r="I12" s="400"/>
      <c r="J12" s="400"/>
      <c r="K12" s="45" t="s">
        <v>455</v>
      </c>
      <c r="L12" s="45">
        <f>L16+L22</f>
        <v>28.83</v>
      </c>
      <c r="M12" s="45">
        <f>M16</f>
        <v>26.96</v>
      </c>
      <c r="N12" s="45">
        <f t="shared" ref="N12" si="1">N16+N22</f>
        <v>0</v>
      </c>
    </row>
    <row r="13" spans="1:14" ht="34.5" customHeight="1" x14ac:dyDescent="0.3">
      <c r="A13" s="103"/>
      <c r="B13" s="103"/>
      <c r="C13" s="104"/>
      <c r="D13" s="105"/>
      <c r="E13" s="403"/>
      <c r="F13" s="393"/>
      <c r="G13" s="393"/>
      <c r="H13" s="393"/>
      <c r="I13" s="393"/>
      <c r="J13" s="393"/>
      <c r="K13" s="45" t="s">
        <v>299</v>
      </c>
      <c r="L13" s="45">
        <v>0</v>
      </c>
      <c r="M13" s="45">
        <v>0</v>
      </c>
      <c r="N13" s="45">
        <v>0</v>
      </c>
    </row>
    <row r="14" spans="1:14" s="35" customFormat="1" ht="38.25" customHeight="1" x14ac:dyDescent="0.25">
      <c r="A14" s="372" t="s">
        <v>176</v>
      </c>
      <c r="B14" s="372" t="s">
        <v>480</v>
      </c>
      <c r="C14" s="381" t="s">
        <v>13</v>
      </c>
      <c r="D14" s="568" t="s">
        <v>481</v>
      </c>
      <c r="E14" s="375" t="s">
        <v>214</v>
      </c>
      <c r="F14" s="381" t="s">
        <v>98</v>
      </c>
      <c r="G14" s="381">
        <v>530</v>
      </c>
      <c r="H14" s="372" t="s">
        <v>85</v>
      </c>
      <c r="I14" s="454">
        <v>548</v>
      </c>
      <c r="J14" s="454">
        <v>0</v>
      </c>
      <c r="K14" s="46" t="s">
        <v>181</v>
      </c>
      <c r="L14" s="46">
        <f>L18+L19</f>
        <v>2883.0699999999997</v>
      </c>
      <c r="M14" s="46">
        <f>M15+M16</f>
        <v>2695.87</v>
      </c>
      <c r="N14" s="46">
        <f>N18+N19</f>
        <v>0</v>
      </c>
    </row>
    <row r="15" spans="1:14" s="35" customFormat="1" ht="38.25" customHeight="1" x14ac:dyDescent="0.25">
      <c r="A15" s="373"/>
      <c r="B15" s="373"/>
      <c r="C15" s="382"/>
      <c r="D15" s="569"/>
      <c r="E15" s="376"/>
      <c r="F15" s="382"/>
      <c r="G15" s="382"/>
      <c r="H15" s="373"/>
      <c r="I15" s="575"/>
      <c r="J15" s="575"/>
      <c r="K15" s="46" t="s">
        <v>182</v>
      </c>
      <c r="L15" s="46">
        <f t="shared" ref="L15:N16" si="2">L18</f>
        <v>2854.24</v>
      </c>
      <c r="M15" s="46">
        <f>M20</f>
        <v>2668.91</v>
      </c>
      <c r="N15" s="46">
        <f t="shared" si="2"/>
        <v>0</v>
      </c>
    </row>
    <row r="16" spans="1:14" s="35" customFormat="1" ht="38.25" customHeight="1" x14ac:dyDescent="0.25">
      <c r="A16" s="373"/>
      <c r="B16" s="373"/>
      <c r="C16" s="382"/>
      <c r="D16" s="569"/>
      <c r="E16" s="376"/>
      <c r="F16" s="382"/>
      <c r="G16" s="382"/>
      <c r="H16" s="373"/>
      <c r="I16" s="575"/>
      <c r="J16" s="575"/>
      <c r="K16" s="46" t="s">
        <v>455</v>
      </c>
      <c r="L16" s="46">
        <f t="shared" si="2"/>
        <v>28.83</v>
      </c>
      <c r="M16" s="46">
        <f>M21</f>
        <v>26.96</v>
      </c>
      <c r="N16" s="46">
        <f t="shared" si="2"/>
        <v>0</v>
      </c>
    </row>
    <row r="17" spans="1:14" s="35" customFormat="1" ht="38.25" customHeight="1" x14ac:dyDescent="0.25">
      <c r="A17" s="374"/>
      <c r="B17" s="374"/>
      <c r="C17" s="383"/>
      <c r="D17" s="570"/>
      <c r="E17" s="377"/>
      <c r="F17" s="383"/>
      <c r="G17" s="383"/>
      <c r="H17" s="374"/>
      <c r="I17" s="455"/>
      <c r="J17" s="455"/>
      <c r="K17" s="46" t="s">
        <v>299</v>
      </c>
      <c r="L17" s="46">
        <v>0</v>
      </c>
      <c r="M17" s="46">
        <v>0</v>
      </c>
      <c r="N17" s="46">
        <v>0</v>
      </c>
    </row>
    <row r="18" spans="1:14" ht="43.5" customHeight="1" x14ac:dyDescent="0.25">
      <c r="A18" s="345" t="s">
        <v>176</v>
      </c>
      <c r="B18" s="345" t="s">
        <v>480</v>
      </c>
      <c r="C18" s="351" t="s">
        <v>113</v>
      </c>
      <c r="D18" s="360" t="s">
        <v>636</v>
      </c>
      <c r="E18" s="347" t="s">
        <v>215</v>
      </c>
      <c r="F18" s="351" t="s">
        <v>98</v>
      </c>
      <c r="G18" s="361">
        <v>530</v>
      </c>
      <c r="H18" s="359" t="s">
        <v>275</v>
      </c>
      <c r="I18" s="359" t="s">
        <v>668</v>
      </c>
      <c r="J18" s="359" t="s">
        <v>174</v>
      </c>
      <c r="K18" s="53" t="s">
        <v>182</v>
      </c>
      <c r="L18" s="47">
        <v>2854.24</v>
      </c>
      <c r="M18" s="47">
        <v>0</v>
      </c>
      <c r="N18" s="47">
        <v>0</v>
      </c>
    </row>
    <row r="19" spans="1:14" ht="43.5" customHeight="1" x14ac:dyDescent="0.25">
      <c r="A19" s="447"/>
      <c r="B19" s="447"/>
      <c r="C19" s="449"/>
      <c r="D19" s="360"/>
      <c r="E19" s="448"/>
      <c r="F19" s="449"/>
      <c r="G19" s="361"/>
      <c r="H19" s="359"/>
      <c r="I19" s="359"/>
      <c r="J19" s="359"/>
      <c r="K19" s="181" t="s">
        <v>455</v>
      </c>
      <c r="L19" s="182">
        <v>28.83</v>
      </c>
      <c r="M19" s="182">
        <v>0</v>
      </c>
      <c r="N19" s="182">
        <v>0</v>
      </c>
    </row>
    <row r="20" spans="1:14" ht="43.5" customHeight="1" x14ac:dyDescent="0.25">
      <c r="A20" s="447"/>
      <c r="B20" s="447"/>
      <c r="C20" s="449"/>
      <c r="D20" s="360" t="s">
        <v>669</v>
      </c>
      <c r="E20" s="448"/>
      <c r="F20" s="449"/>
      <c r="G20" s="351">
        <v>0</v>
      </c>
      <c r="H20" s="345" t="s">
        <v>85</v>
      </c>
      <c r="I20" s="345" t="s">
        <v>668</v>
      </c>
      <c r="J20" s="345" t="s">
        <v>174</v>
      </c>
      <c r="K20" s="53" t="s">
        <v>182</v>
      </c>
      <c r="L20" s="182">
        <v>0</v>
      </c>
      <c r="M20" s="182">
        <v>2668.91</v>
      </c>
      <c r="N20" s="182">
        <v>0</v>
      </c>
    </row>
    <row r="21" spans="1:14" ht="43.5" customHeight="1" x14ac:dyDescent="0.25">
      <c r="A21" s="346"/>
      <c r="B21" s="346"/>
      <c r="C21" s="352"/>
      <c r="D21" s="360"/>
      <c r="E21" s="348"/>
      <c r="F21" s="352"/>
      <c r="G21" s="352"/>
      <c r="H21" s="346"/>
      <c r="I21" s="346"/>
      <c r="J21" s="346"/>
      <c r="K21" s="181" t="s">
        <v>455</v>
      </c>
      <c r="L21" s="182">
        <v>0</v>
      </c>
      <c r="M21" s="182">
        <v>26.96</v>
      </c>
      <c r="N21" s="182">
        <v>0</v>
      </c>
    </row>
    <row r="23" spans="1:14" x14ac:dyDescent="0.25">
      <c r="A23" s="450" t="s">
        <v>709</v>
      </c>
      <c r="B23" s="450"/>
      <c r="C23" s="450"/>
      <c r="D23" s="450"/>
      <c r="E23" s="450"/>
      <c r="F23" s="450"/>
      <c r="G23" s="450"/>
      <c r="H23" s="450"/>
      <c r="I23" s="450"/>
      <c r="J23" s="450"/>
      <c r="K23" s="450"/>
      <c r="L23" s="450"/>
      <c r="M23" s="450"/>
      <c r="N23" s="450"/>
    </row>
    <row r="27" spans="1:14" x14ac:dyDescent="0.25">
      <c r="D27" s="59"/>
    </row>
  </sheetData>
  <mergeCells count="54">
    <mergeCell ref="A23:N23"/>
    <mergeCell ref="J18:J19"/>
    <mergeCell ref="G18:G19"/>
    <mergeCell ref="H18:H19"/>
    <mergeCell ref="I18:I19"/>
    <mergeCell ref="A18:A21"/>
    <mergeCell ref="B18:B21"/>
    <mergeCell ref="C18:C21"/>
    <mergeCell ref="D20:D21"/>
    <mergeCell ref="E18:E21"/>
    <mergeCell ref="F18:F21"/>
    <mergeCell ref="G20:G21"/>
    <mergeCell ref="H20:H21"/>
    <mergeCell ref="I20:I21"/>
    <mergeCell ref="D18:D19"/>
    <mergeCell ref="J20:J21"/>
    <mergeCell ref="M6:M8"/>
    <mergeCell ref="M2:N2"/>
    <mergeCell ref="A3:K3"/>
    <mergeCell ref="C14:C17"/>
    <mergeCell ref="B14:B17"/>
    <mergeCell ref="A14:A17"/>
    <mergeCell ref="E14:E17"/>
    <mergeCell ref="D10:D12"/>
    <mergeCell ref="E10:E13"/>
    <mergeCell ref="F14:F17"/>
    <mergeCell ref="D14:D17"/>
    <mergeCell ref="K5:N5"/>
    <mergeCell ref="A5:A8"/>
    <mergeCell ref="B5:B8"/>
    <mergeCell ref="C5:C8"/>
    <mergeCell ref="D5:D8"/>
    <mergeCell ref="E5:J5"/>
    <mergeCell ref="N6:N8"/>
    <mergeCell ref="E6:E8"/>
    <mergeCell ref="F6:F8"/>
    <mergeCell ref="A10:A12"/>
    <mergeCell ref="B10:B12"/>
    <mergeCell ref="C10:C12"/>
    <mergeCell ref="F10:F13"/>
    <mergeCell ref="G10:G13"/>
    <mergeCell ref="H10:H13"/>
    <mergeCell ref="G7:H7"/>
    <mergeCell ref="I7:I8"/>
    <mergeCell ref="J7:J8"/>
    <mergeCell ref="L6:L8"/>
    <mergeCell ref="G6:J6"/>
    <mergeCell ref="K6:K8"/>
    <mergeCell ref="I10:I13"/>
    <mergeCell ref="J10:J13"/>
    <mergeCell ref="G14:G17"/>
    <mergeCell ref="H14:H17"/>
    <mergeCell ref="I14:I17"/>
    <mergeCell ref="J14:J17"/>
  </mergeCells>
  <printOptions horizontalCentered="1"/>
  <pageMargins left="0.25" right="0.25" top="0.75" bottom="0.75" header="0.3" footer="0.3"/>
  <pageSetup paperSize="9" scale="52" fitToHeight="0" orientation="landscape" r:id="rId1"/>
  <headerFooter differentFirst="1">
    <oddHeader>&amp;C&amp;P</oddHeader>
  </headerFooter>
  <ignoredErrors>
    <ignoredError sqref="J18" numberStoredAsText="1"/>
    <ignoredError sqref="M12"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pageSetUpPr fitToPage="1"/>
  </sheetPr>
  <dimension ref="A2:N26"/>
  <sheetViews>
    <sheetView zoomScale="70" zoomScaleNormal="70" workbookViewId="0">
      <selection activeCell="A2" sqref="A2:N22"/>
    </sheetView>
  </sheetViews>
  <sheetFormatPr defaultColWidth="8.85546875" defaultRowHeight="15.75" x14ac:dyDescent="0.25"/>
  <cols>
    <col min="1" max="2" width="15.140625" style="23" customWidth="1"/>
    <col min="3" max="3" width="31.7109375" style="23" customWidth="1"/>
    <col min="4" max="4" width="53" style="23" customWidth="1"/>
    <col min="5" max="5" width="31.85546875" style="25" customWidth="1"/>
    <col min="6" max="6" width="11.140625" style="32" customWidth="1"/>
    <col min="7" max="7" width="11.42578125" style="32" customWidth="1"/>
    <col min="8" max="10" width="14.85546875" style="32" customWidth="1"/>
    <col min="11" max="11" width="17.85546875" style="30" customWidth="1"/>
    <col min="12" max="14" width="18.42578125" style="30" customWidth="1"/>
    <col min="15" max="16384" width="8.85546875" style="23"/>
  </cols>
  <sheetData>
    <row r="2" spans="1:14" ht="53.25" customHeight="1" x14ac:dyDescent="0.25">
      <c r="M2" s="409" t="s">
        <v>213</v>
      </c>
      <c r="N2" s="409"/>
    </row>
    <row r="3" spans="1:14" ht="18.75" x14ac:dyDescent="0.25">
      <c r="A3" s="411" t="s">
        <v>474</v>
      </c>
      <c r="B3" s="411"/>
      <c r="C3" s="411"/>
      <c r="D3" s="411"/>
      <c r="E3" s="411"/>
      <c r="F3" s="411"/>
      <c r="G3" s="411"/>
      <c r="H3" s="411"/>
      <c r="I3" s="411"/>
      <c r="J3" s="411"/>
      <c r="K3" s="411"/>
      <c r="L3" s="29"/>
      <c r="M3" s="29"/>
      <c r="N3" s="29"/>
    </row>
    <row r="4" spans="1:14" ht="15.75" customHeight="1" x14ac:dyDescent="0.25"/>
    <row r="5" spans="1:14" x14ac:dyDescent="0.25">
      <c r="A5" s="323" t="s">
        <v>91</v>
      </c>
      <c r="B5" s="323" t="s">
        <v>4</v>
      </c>
      <c r="C5" s="323" t="s">
        <v>50</v>
      </c>
      <c r="D5" s="323" t="s">
        <v>89</v>
      </c>
      <c r="E5" s="415" t="s">
        <v>17</v>
      </c>
      <c r="F5" s="416"/>
      <c r="G5" s="416"/>
      <c r="H5" s="416"/>
      <c r="I5" s="417"/>
      <c r="J5" s="418"/>
      <c r="K5" s="419" t="s">
        <v>150</v>
      </c>
      <c r="L5" s="420"/>
      <c r="M5" s="420"/>
      <c r="N5" s="421"/>
    </row>
    <row r="6" spans="1:14" x14ac:dyDescent="0.25">
      <c r="A6" s="414"/>
      <c r="B6" s="414"/>
      <c r="C6" s="414"/>
      <c r="D6" s="414"/>
      <c r="E6" s="323" t="s">
        <v>18</v>
      </c>
      <c r="F6" s="323" t="s">
        <v>88</v>
      </c>
      <c r="G6" s="581" t="s">
        <v>90</v>
      </c>
      <c r="H6" s="582"/>
      <c r="I6" s="582"/>
      <c r="J6" s="583"/>
      <c r="K6" s="584" t="s">
        <v>183</v>
      </c>
      <c r="L6" s="587" t="s">
        <v>173</v>
      </c>
      <c r="M6" s="587" t="s">
        <v>184</v>
      </c>
      <c r="N6" s="587" t="s">
        <v>274</v>
      </c>
    </row>
    <row r="7" spans="1:14" x14ac:dyDescent="0.25">
      <c r="A7" s="414"/>
      <c r="B7" s="414"/>
      <c r="C7" s="414"/>
      <c r="D7" s="414"/>
      <c r="E7" s="412"/>
      <c r="F7" s="412"/>
      <c r="G7" s="581" t="s">
        <v>173</v>
      </c>
      <c r="H7" s="583"/>
      <c r="I7" s="590" t="s">
        <v>184</v>
      </c>
      <c r="J7" s="590" t="s">
        <v>274</v>
      </c>
      <c r="K7" s="585"/>
      <c r="L7" s="588"/>
      <c r="M7" s="588"/>
      <c r="N7" s="588"/>
    </row>
    <row r="8" spans="1:14" ht="25.5" x14ac:dyDescent="0.25">
      <c r="A8" s="324"/>
      <c r="B8" s="324"/>
      <c r="C8" s="413"/>
      <c r="D8" s="324"/>
      <c r="E8" s="413"/>
      <c r="F8" s="413"/>
      <c r="G8" s="163"/>
      <c r="H8" s="197" t="s">
        <v>54</v>
      </c>
      <c r="I8" s="591"/>
      <c r="J8" s="591"/>
      <c r="K8" s="586"/>
      <c r="L8" s="589"/>
      <c r="M8" s="589"/>
      <c r="N8" s="589"/>
    </row>
    <row r="9" spans="1:14" x14ac:dyDescent="0.25">
      <c r="A9" s="26">
        <v>1</v>
      </c>
      <c r="B9" s="26">
        <v>2</v>
      </c>
      <c r="C9" s="26">
        <v>3</v>
      </c>
      <c r="D9" s="26">
        <v>4</v>
      </c>
      <c r="E9" s="26">
        <v>5</v>
      </c>
      <c r="F9" s="180">
        <v>6</v>
      </c>
      <c r="G9" s="180">
        <v>7</v>
      </c>
      <c r="H9" s="180">
        <v>8</v>
      </c>
      <c r="I9" s="180">
        <v>9</v>
      </c>
      <c r="J9" s="180">
        <v>10</v>
      </c>
      <c r="K9" s="26">
        <v>11</v>
      </c>
      <c r="L9" s="26">
        <v>12</v>
      </c>
      <c r="M9" s="26">
        <v>13</v>
      </c>
      <c r="N9" s="26">
        <v>14</v>
      </c>
    </row>
    <row r="10" spans="1:14" ht="107.25" customHeight="1" x14ac:dyDescent="0.3">
      <c r="A10" s="397" t="s">
        <v>475</v>
      </c>
      <c r="B10" s="397" t="s">
        <v>13</v>
      </c>
      <c r="C10" s="392" t="s">
        <v>13</v>
      </c>
      <c r="D10" s="571" t="s">
        <v>476</v>
      </c>
      <c r="E10" s="573" t="s">
        <v>569</v>
      </c>
      <c r="F10" s="562" t="s">
        <v>98</v>
      </c>
      <c r="G10" s="562">
        <v>24</v>
      </c>
      <c r="H10" s="562" t="s">
        <v>13</v>
      </c>
      <c r="I10" s="562">
        <v>24</v>
      </c>
      <c r="J10" s="562">
        <v>24</v>
      </c>
      <c r="K10" s="45" t="s">
        <v>181</v>
      </c>
      <c r="L10" s="45">
        <f>L11+L12</f>
        <v>13752.62</v>
      </c>
      <c r="M10" s="45">
        <f>M11+M12</f>
        <v>13557.09</v>
      </c>
      <c r="N10" s="45">
        <f>N11+N12</f>
        <v>13557.09</v>
      </c>
    </row>
    <row r="11" spans="1:14" ht="107.25" customHeight="1" x14ac:dyDescent="0.3">
      <c r="A11" s="398"/>
      <c r="B11" s="398"/>
      <c r="C11" s="400"/>
      <c r="D11" s="572"/>
      <c r="E11" s="573"/>
      <c r="F11" s="562"/>
      <c r="G11" s="562"/>
      <c r="H11" s="562"/>
      <c r="I11" s="562"/>
      <c r="J11" s="562"/>
      <c r="K11" s="45" t="s">
        <v>182</v>
      </c>
      <c r="L11" s="45">
        <f>L15</f>
        <v>13752.62</v>
      </c>
      <c r="M11" s="45">
        <f>M15</f>
        <v>13557.09</v>
      </c>
      <c r="N11" s="45">
        <f>N15</f>
        <v>13557.09</v>
      </c>
    </row>
    <row r="12" spans="1:14" ht="108" customHeight="1" x14ac:dyDescent="0.3">
      <c r="A12" s="398"/>
      <c r="B12" s="398"/>
      <c r="C12" s="400"/>
      <c r="D12" s="184"/>
      <c r="E12" s="402" t="s">
        <v>477</v>
      </c>
      <c r="F12" s="400"/>
      <c r="G12" s="400">
        <v>48</v>
      </c>
      <c r="H12" s="400" t="s">
        <v>13</v>
      </c>
      <c r="I12" s="400">
        <v>48</v>
      </c>
      <c r="J12" s="400">
        <v>48</v>
      </c>
      <c r="K12" s="45" t="s">
        <v>455</v>
      </c>
      <c r="L12" s="45">
        <v>0</v>
      </c>
      <c r="M12" s="45">
        <v>0</v>
      </c>
      <c r="N12" s="45">
        <v>0</v>
      </c>
    </row>
    <row r="13" spans="1:14" ht="108" customHeight="1" x14ac:dyDescent="0.3">
      <c r="A13" s="173"/>
      <c r="B13" s="173"/>
      <c r="C13" s="175"/>
      <c r="D13" s="178"/>
      <c r="E13" s="403"/>
      <c r="F13" s="393"/>
      <c r="G13" s="393"/>
      <c r="H13" s="393"/>
      <c r="I13" s="393"/>
      <c r="J13" s="393"/>
      <c r="K13" s="45" t="s">
        <v>299</v>
      </c>
      <c r="L13" s="45"/>
      <c r="M13" s="45"/>
      <c r="N13" s="45"/>
    </row>
    <row r="14" spans="1:14" ht="89.25" customHeight="1" x14ac:dyDescent="0.25">
      <c r="A14" s="381">
        <v>13</v>
      </c>
      <c r="B14" s="381" t="s">
        <v>482</v>
      </c>
      <c r="C14" s="381" t="s">
        <v>13</v>
      </c>
      <c r="D14" s="375" t="s">
        <v>483</v>
      </c>
      <c r="E14" s="375" t="s">
        <v>569</v>
      </c>
      <c r="F14" s="381" t="s">
        <v>98</v>
      </c>
      <c r="G14" s="381">
        <v>24</v>
      </c>
      <c r="H14" s="381" t="s">
        <v>85</v>
      </c>
      <c r="I14" s="381">
        <v>24</v>
      </c>
      <c r="J14" s="381">
        <v>24</v>
      </c>
      <c r="K14" s="46" t="s">
        <v>181</v>
      </c>
      <c r="L14" s="46">
        <f>L15+L16</f>
        <v>13752.62</v>
      </c>
      <c r="M14" s="46">
        <f>M15+M16</f>
        <v>13557.09</v>
      </c>
      <c r="N14" s="46">
        <f>N15+N16</f>
        <v>13557.09</v>
      </c>
    </row>
    <row r="15" spans="1:14" ht="89.25" customHeight="1" x14ac:dyDescent="0.25">
      <c r="A15" s="382"/>
      <c r="B15" s="382"/>
      <c r="C15" s="382"/>
      <c r="D15" s="376"/>
      <c r="E15" s="377"/>
      <c r="F15" s="383"/>
      <c r="G15" s="383"/>
      <c r="H15" s="383"/>
      <c r="I15" s="383"/>
      <c r="J15" s="383"/>
      <c r="K15" s="46" t="s">
        <v>182</v>
      </c>
      <c r="L15" s="46">
        <f>L18</f>
        <v>13752.62</v>
      </c>
      <c r="M15" s="46">
        <f>M18</f>
        <v>13557.09</v>
      </c>
      <c r="N15" s="46">
        <f>N18</f>
        <v>13557.09</v>
      </c>
    </row>
    <row r="16" spans="1:14" ht="81.75" customHeight="1" x14ac:dyDescent="0.25">
      <c r="A16" s="382"/>
      <c r="B16" s="382"/>
      <c r="C16" s="382"/>
      <c r="D16" s="376"/>
      <c r="E16" s="375" t="s">
        <v>477</v>
      </c>
      <c r="F16" s="381" t="s">
        <v>98</v>
      </c>
      <c r="G16" s="381">
        <v>48</v>
      </c>
      <c r="H16" s="381" t="s">
        <v>85</v>
      </c>
      <c r="I16" s="381">
        <v>48</v>
      </c>
      <c r="J16" s="381">
        <v>48</v>
      </c>
      <c r="K16" s="46" t="s">
        <v>455</v>
      </c>
      <c r="L16" s="46">
        <v>0</v>
      </c>
      <c r="M16" s="46">
        <v>0</v>
      </c>
      <c r="N16" s="46">
        <v>0</v>
      </c>
    </row>
    <row r="17" spans="1:14" ht="81.75" customHeight="1" x14ac:dyDescent="0.25">
      <c r="A17" s="383"/>
      <c r="B17" s="383"/>
      <c r="C17" s="383"/>
      <c r="D17" s="377"/>
      <c r="E17" s="377"/>
      <c r="F17" s="383"/>
      <c r="G17" s="383"/>
      <c r="H17" s="383"/>
      <c r="I17" s="383"/>
      <c r="J17" s="383"/>
      <c r="K17" s="55" t="s">
        <v>299</v>
      </c>
      <c r="L17" s="55">
        <v>0</v>
      </c>
      <c r="M17" s="55">
        <v>0</v>
      </c>
      <c r="N17" s="55">
        <v>0</v>
      </c>
    </row>
    <row r="18" spans="1:14" s="25" customFormat="1" ht="51.75" customHeight="1" x14ac:dyDescent="0.2">
      <c r="A18" s="351">
        <v>13</v>
      </c>
      <c r="B18" s="351" t="s">
        <v>482</v>
      </c>
      <c r="C18" s="347" t="s">
        <v>708</v>
      </c>
      <c r="D18" s="347" t="s">
        <v>478</v>
      </c>
      <c r="E18" s="176" t="s">
        <v>479</v>
      </c>
      <c r="F18" s="180" t="s">
        <v>98</v>
      </c>
      <c r="G18" s="180" t="s">
        <v>640</v>
      </c>
      <c r="H18" s="179" t="s">
        <v>275</v>
      </c>
      <c r="I18" s="163">
        <v>22</v>
      </c>
      <c r="J18" s="163">
        <v>22</v>
      </c>
      <c r="K18" s="592" t="s">
        <v>182</v>
      </c>
      <c r="L18" s="365">
        <v>13752.62</v>
      </c>
      <c r="M18" s="365">
        <v>13557.09</v>
      </c>
      <c r="N18" s="365">
        <v>13557.09</v>
      </c>
    </row>
    <row r="19" spans="1:14" s="25" customFormat="1" ht="69.75" customHeight="1" x14ac:dyDescent="0.2">
      <c r="A19" s="352"/>
      <c r="B19" s="352"/>
      <c r="C19" s="348"/>
      <c r="D19" s="348"/>
      <c r="E19" s="27" t="s">
        <v>144</v>
      </c>
      <c r="F19" s="180" t="s">
        <v>98</v>
      </c>
      <c r="G19" s="180" t="s">
        <v>641</v>
      </c>
      <c r="H19" s="179" t="s">
        <v>275</v>
      </c>
      <c r="I19" s="163">
        <v>44</v>
      </c>
      <c r="J19" s="163">
        <v>44</v>
      </c>
      <c r="K19" s="593"/>
      <c r="L19" s="367"/>
      <c r="M19" s="367"/>
      <c r="N19" s="367"/>
    </row>
    <row r="21" spans="1:14" ht="33" customHeight="1" x14ac:dyDescent="0.25">
      <c r="A21" s="450" t="s">
        <v>642</v>
      </c>
      <c r="B21" s="450"/>
      <c r="C21" s="450"/>
      <c r="D21" s="450"/>
      <c r="E21" s="450"/>
      <c r="F21" s="450"/>
      <c r="G21" s="450"/>
      <c r="H21" s="450"/>
      <c r="I21" s="450"/>
      <c r="J21" s="450"/>
      <c r="K21" s="450"/>
      <c r="L21" s="450"/>
      <c r="M21" s="450"/>
      <c r="N21" s="450"/>
    </row>
    <row r="26" spans="1:14" x14ac:dyDescent="0.25">
      <c r="C26" s="100"/>
    </row>
  </sheetData>
  <mergeCells count="59">
    <mergeCell ref="A21:N21"/>
    <mergeCell ref="H12:H13"/>
    <mergeCell ref="I10:I11"/>
    <mergeCell ref="I16:I17"/>
    <mergeCell ref="J16:J17"/>
    <mergeCell ref="A14:A17"/>
    <mergeCell ref="B14:B17"/>
    <mergeCell ref="C14:C17"/>
    <mergeCell ref="D14:D17"/>
    <mergeCell ref="F16:F17"/>
    <mergeCell ref="G16:G17"/>
    <mergeCell ref="K18:K19"/>
    <mergeCell ref="L18:L19"/>
    <mergeCell ref="J10:J11"/>
    <mergeCell ref="J12:J13"/>
    <mergeCell ref="E16:E17"/>
    <mergeCell ref="E14:E15"/>
    <mergeCell ref="F14:F15"/>
    <mergeCell ref="G14:G15"/>
    <mergeCell ref="H14:H15"/>
    <mergeCell ref="I14:I15"/>
    <mergeCell ref="J14:J15"/>
    <mergeCell ref="H16:H17"/>
    <mergeCell ref="F12:F13"/>
    <mergeCell ref="G10:G11"/>
    <mergeCell ref="G12:G13"/>
    <mergeCell ref="H10:H11"/>
    <mergeCell ref="I7:I8"/>
    <mergeCell ref="J7:J8"/>
    <mergeCell ref="M18:M19"/>
    <mergeCell ref="N18:N19"/>
    <mergeCell ref="A18:A19"/>
    <mergeCell ref="B18:B19"/>
    <mergeCell ref="A10:A12"/>
    <mergeCell ref="B10:B12"/>
    <mergeCell ref="C10:C12"/>
    <mergeCell ref="D10:D11"/>
    <mergeCell ref="E10:E11"/>
    <mergeCell ref="E12:E13"/>
    <mergeCell ref="F10:F11"/>
    <mergeCell ref="I12:I13"/>
    <mergeCell ref="C18:C19"/>
    <mergeCell ref="D18:D19"/>
    <mergeCell ref="M2:N2"/>
    <mergeCell ref="A3:K3"/>
    <mergeCell ref="A5:A8"/>
    <mergeCell ref="B5:B8"/>
    <mergeCell ref="C5:C8"/>
    <mergeCell ref="D5:D8"/>
    <mergeCell ref="E5:J5"/>
    <mergeCell ref="K5:N5"/>
    <mergeCell ref="E6:E8"/>
    <mergeCell ref="F6:F8"/>
    <mergeCell ref="G6:J6"/>
    <mergeCell ref="K6:K8"/>
    <mergeCell ref="L6:L8"/>
    <mergeCell ref="M6:M8"/>
    <mergeCell ref="N6:N8"/>
    <mergeCell ref="G7:H7"/>
  </mergeCells>
  <pageMargins left="0.7" right="0.7" top="0.75" bottom="0.75" header="0.3" footer="0.3"/>
  <pageSetup paperSize="9" scale="4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pageSetUpPr fitToPage="1"/>
  </sheetPr>
  <dimension ref="A2:P25"/>
  <sheetViews>
    <sheetView tabSelected="1" zoomScale="70" zoomScaleNormal="70" workbookViewId="0">
      <selection activeCell="A2" sqref="A2:N18"/>
    </sheetView>
  </sheetViews>
  <sheetFormatPr defaultColWidth="8.85546875" defaultRowHeight="15.75" x14ac:dyDescent="0.25"/>
  <cols>
    <col min="1" max="2" width="15.140625" style="23" customWidth="1"/>
    <col min="3" max="3" width="31.7109375" style="23" customWidth="1"/>
    <col min="4" max="4" width="55.5703125" style="23" customWidth="1"/>
    <col min="5" max="5" width="27" style="25" customWidth="1"/>
    <col min="6" max="6" width="11.140625" style="32" customWidth="1"/>
    <col min="7" max="7" width="11.42578125" style="32" customWidth="1"/>
    <col min="8" max="10" width="14.85546875" style="32" customWidth="1"/>
    <col min="11" max="11" width="17.85546875" style="30" customWidth="1"/>
    <col min="12" max="14" width="18.42578125" style="30" customWidth="1"/>
    <col min="15" max="16" width="17" style="23" customWidth="1"/>
    <col min="17" max="16384" width="8.85546875" style="23"/>
  </cols>
  <sheetData>
    <row r="2" spans="1:16" ht="53.25" customHeight="1" x14ac:dyDescent="0.25">
      <c r="M2" s="409" t="s">
        <v>473</v>
      </c>
      <c r="N2" s="409"/>
    </row>
    <row r="3" spans="1:16" ht="23.25" customHeight="1" x14ac:dyDescent="0.25">
      <c r="A3" s="411" t="s">
        <v>278</v>
      </c>
      <c r="B3" s="411"/>
      <c r="C3" s="411"/>
      <c r="D3" s="411"/>
      <c r="E3" s="411"/>
      <c r="F3" s="411"/>
      <c r="G3" s="411"/>
      <c r="H3" s="411"/>
      <c r="I3" s="411"/>
      <c r="J3" s="411"/>
      <c r="K3" s="411"/>
      <c r="L3" s="29"/>
      <c r="M3" s="29"/>
      <c r="N3" s="29"/>
    </row>
    <row r="4" spans="1:16" ht="15.75" customHeight="1" x14ac:dyDescent="0.25"/>
    <row r="5" spans="1:16" ht="30" customHeight="1" x14ac:dyDescent="0.25">
      <c r="A5" s="323" t="s">
        <v>91</v>
      </c>
      <c r="B5" s="323" t="s">
        <v>4</v>
      </c>
      <c r="C5" s="323" t="s">
        <v>50</v>
      </c>
      <c r="D5" s="323" t="s">
        <v>89</v>
      </c>
      <c r="E5" s="415" t="s">
        <v>17</v>
      </c>
      <c r="F5" s="416"/>
      <c r="G5" s="416"/>
      <c r="H5" s="416"/>
      <c r="I5" s="417"/>
      <c r="J5" s="418"/>
      <c r="K5" s="419" t="s">
        <v>150</v>
      </c>
      <c r="L5" s="420"/>
      <c r="M5" s="420"/>
      <c r="N5" s="421"/>
    </row>
    <row r="6" spans="1:16" ht="22.5" customHeight="1" x14ac:dyDescent="0.25">
      <c r="A6" s="414"/>
      <c r="B6" s="414"/>
      <c r="C6" s="414"/>
      <c r="D6" s="414"/>
      <c r="E6" s="323" t="s">
        <v>18</v>
      </c>
      <c r="F6" s="323" t="s">
        <v>88</v>
      </c>
      <c r="G6" s="415" t="s">
        <v>90</v>
      </c>
      <c r="H6" s="417"/>
      <c r="I6" s="417"/>
      <c r="J6" s="418"/>
      <c r="K6" s="594" t="s">
        <v>183</v>
      </c>
      <c r="L6" s="423" t="s">
        <v>173</v>
      </c>
      <c r="M6" s="423" t="s">
        <v>184</v>
      </c>
      <c r="N6" s="423" t="s">
        <v>274</v>
      </c>
    </row>
    <row r="7" spans="1:16" ht="19.5" customHeight="1" x14ac:dyDescent="0.25">
      <c r="A7" s="414"/>
      <c r="B7" s="414"/>
      <c r="C7" s="414"/>
      <c r="D7" s="414"/>
      <c r="E7" s="412"/>
      <c r="F7" s="412"/>
      <c r="G7" s="415" t="s">
        <v>173</v>
      </c>
      <c r="H7" s="418"/>
      <c r="I7" s="323" t="s">
        <v>184</v>
      </c>
      <c r="J7" s="323" t="s">
        <v>274</v>
      </c>
      <c r="K7" s="595"/>
      <c r="L7" s="424"/>
      <c r="M7" s="424"/>
      <c r="N7" s="424"/>
    </row>
    <row r="8" spans="1:16" ht="21" customHeight="1" x14ac:dyDescent="0.25">
      <c r="A8" s="324"/>
      <c r="B8" s="324"/>
      <c r="C8" s="413"/>
      <c r="D8" s="324"/>
      <c r="E8" s="413"/>
      <c r="F8" s="413"/>
      <c r="G8" s="22"/>
      <c r="H8" s="2" t="s">
        <v>54</v>
      </c>
      <c r="I8" s="461"/>
      <c r="J8" s="461"/>
      <c r="K8" s="596"/>
      <c r="L8" s="425"/>
      <c r="M8" s="425"/>
      <c r="N8" s="425"/>
    </row>
    <row r="9" spans="1:16" x14ac:dyDescent="0.25">
      <c r="A9" s="26">
        <v>1</v>
      </c>
      <c r="B9" s="26">
        <v>2</v>
      </c>
      <c r="C9" s="26">
        <v>3</v>
      </c>
      <c r="D9" s="26">
        <v>4</v>
      </c>
      <c r="E9" s="26">
        <v>5</v>
      </c>
      <c r="F9" s="22">
        <v>6</v>
      </c>
      <c r="G9" s="22">
        <v>7</v>
      </c>
      <c r="H9" s="22">
        <v>8</v>
      </c>
      <c r="I9" s="22">
        <v>9</v>
      </c>
      <c r="J9" s="22">
        <v>10</v>
      </c>
      <c r="K9" s="26">
        <v>11</v>
      </c>
      <c r="L9" s="26">
        <v>12</v>
      </c>
      <c r="M9" s="26">
        <v>13</v>
      </c>
      <c r="N9" s="26">
        <v>14</v>
      </c>
    </row>
    <row r="10" spans="1:16" ht="18.75" x14ac:dyDescent="0.3">
      <c r="A10" s="397" t="s">
        <v>277</v>
      </c>
      <c r="B10" s="397" t="s">
        <v>13</v>
      </c>
      <c r="C10" s="392" t="s">
        <v>13</v>
      </c>
      <c r="D10" s="571" t="s">
        <v>276</v>
      </c>
      <c r="E10" s="597" t="str">
        <f>E14</f>
        <v>количество реализованных проектов школьного инициативного бюджетирования</v>
      </c>
      <c r="F10" s="392" t="str">
        <f>F14</f>
        <v xml:space="preserve">ед. </v>
      </c>
      <c r="G10" s="392">
        <f>G14</f>
        <v>50</v>
      </c>
      <c r="H10" s="392" t="s">
        <v>13</v>
      </c>
      <c r="I10" s="392">
        <f>I14</f>
        <v>0</v>
      </c>
      <c r="J10" s="392">
        <f>J14</f>
        <v>0</v>
      </c>
      <c r="K10" s="45" t="s">
        <v>181</v>
      </c>
      <c r="L10" s="45">
        <f>L11+L12</f>
        <v>15000</v>
      </c>
      <c r="M10" s="45">
        <f>M11+M12</f>
        <v>0</v>
      </c>
      <c r="N10" s="45">
        <f>N11+N12</f>
        <v>0</v>
      </c>
      <c r="O10" s="24"/>
      <c r="P10" s="24"/>
    </row>
    <row r="11" spans="1:16" ht="18.75" x14ac:dyDescent="0.3">
      <c r="A11" s="398"/>
      <c r="B11" s="398"/>
      <c r="C11" s="400"/>
      <c r="D11" s="572"/>
      <c r="E11" s="598"/>
      <c r="F11" s="400"/>
      <c r="G11" s="400"/>
      <c r="H11" s="400"/>
      <c r="I11" s="400"/>
      <c r="J11" s="400"/>
      <c r="K11" s="45" t="s">
        <v>182</v>
      </c>
      <c r="L11" s="45">
        <f t="shared" ref="L11:N12" si="0">L15+L19</f>
        <v>0</v>
      </c>
      <c r="M11" s="45">
        <f t="shared" si="0"/>
        <v>0</v>
      </c>
      <c r="N11" s="45">
        <f t="shared" si="0"/>
        <v>0</v>
      </c>
      <c r="O11" s="24"/>
      <c r="P11" s="24"/>
    </row>
    <row r="12" spans="1:16" ht="18.75" x14ac:dyDescent="0.3">
      <c r="A12" s="398"/>
      <c r="B12" s="398"/>
      <c r="C12" s="400"/>
      <c r="D12" s="572"/>
      <c r="E12" s="598"/>
      <c r="F12" s="400"/>
      <c r="G12" s="400"/>
      <c r="H12" s="400"/>
      <c r="I12" s="400"/>
      <c r="J12" s="400"/>
      <c r="K12" s="45" t="s">
        <v>455</v>
      </c>
      <c r="L12" s="45">
        <f t="shared" si="0"/>
        <v>15000</v>
      </c>
      <c r="M12" s="45">
        <f t="shared" si="0"/>
        <v>0</v>
      </c>
      <c r="N12" s="45">
        <f t="shared" si="0"/>
        <v>0</v>
      </c>
      <c r="O12" s="24"/>
      <c r="P12" s="24"/>
    </row>
    <row r="13" spans="1:16" ht="18.75" x14ac:dyDescent="0.3">
      <c r="A13" s="103"/>
      <c r="B13" s="103"/>
      <c r="C13" s="104"/>
      <c r="D13" s="105"/>
      <c r="E13" s="599"/>
      <c r="F13" s="393"/>
      <c r="G13" s="393"/>
      <c r="H13" s="393"/>
      <c r="I13" s="393"/>
      <c r="J13" s="393"/>
      <c r="K13" s="45" t="s">
        <v>299</v>
      </c>
      <c r="L13" s="45">
        <v>0</v>
      </c>
      <c r="M13" s="45">
        <v>0</v>
      </c>
      <c r="N13" s="45">
        <v>0</v>
      </c>
      <c r="O13" s="24"/>
      <c r="P13" s="24"/>
    </row>
    <row r="14" spans="1:16" s="35" customFormat="1" ht="30.75" customHeight="1" x14ac:dyDescent="0.25">
      <c r="A14" s="372" t="s">
        <v>277</v>
      </c>
      <c r="B14" s="372" t="s">
        <v>300</v>
      </c>
      <c r="C14" s="381" t="s">
        <v>85</v>
      </c>
      <c r="D14" s="375" t="s">
        <v>472</v>
      </c>
      <c r="E14" s="375" t="s">
        <v>280</v>
      </c>
      <c r="F14" s="381" t="s">
        <v>281</v>
      </c>
      <c r="G14" s="381">
        <v>50</v>
      </c>
      <c r="H14" s="372" t="s">
        <v>85</v>
      </c>
      <c r="I14" s="454">
        <v>0</v>
      </c>
      <c r="J14" s="454">
        <v>0</v>
      </c>
      <c r="K14" s="46" t="s">
        <v>181</v>
      </c>
      <c r="L14" s="46">
        <f>L15+L16</f>
        <v>15000</v>
      </c>
      <c r="M14" s="46">
        <f>M15+M16</f>
        <v>0</v>
      </c>
      <c r="N14" s="46">
        <f>N15+N16</f>
        <v>0</v>
      </c>
    </row>
    <row r="15" spans="1:16" s="35" customFormat="1" ht="30.75" customHeight="1" x14ac:dyDescent="0.25">
      <c r="A15" s="373"/>
      <c r="B15" s="373"/>
      <c r="C15" s="382"/>
      <c r="D15" s="376"/>
      <c r="E15" s="376"/>
      <c r="F15" s="382"/>
      <c r="G15" s="382"/>
      <c r="H15" s="373"/>
      <c r="I15" s="373"/>
      <c r="J15" s="373"/>
      <c r="K15" s="46" t="s">
        <v>182</v>
      </c>
      <c r="L15" s="46">
        <v>0</v>
      </c>
      <c r="M15" s="46">
        <v>0</v>
      </c>
      <c r="N15" s="46">
        <v>0</v>
      </c>
    </row>
    <row r="16" spans="1:16" s="35" customFormat="1" ht="30.75" customHeight="1" x14ac:dyDescent="0.25">
      <c r="A16" s="373"/>
      <c r="B16" s="373"/>
      <c r="C16" s="382"/>
      <c r="D16" s="376"/>
      <c r="E16" s="376"/>
      <c r="F16" s="382"/>
      <c r="G16" s="382"/>
      <c r="H16" s="373"/>
      <c r="I16" s="373"/>
      <c r="J16" s="373"/>
      <c r="K16" s="46" t="s">
        <v>455</v>
      </c>
      <c r="L16" s="46">
        <f>L18</f>
        <v>15000</v>
      </c>
      <c r="M16" s="46">
        <f>M18</f>
        <v>0</v>
      </c>
      <c r="N16" s="46">
        <f>N18</f>
        <v>0</v>
      </c>
    </row>
    <row r="17" spans="1:14" s="35" customFormat="1" ht="30.75" customHeight="1" x14ac:dyDescent="0.25">
      <c r="A17" s="374"/>
      <c r="B17" s="374"/>
      <c r="C17" s="383"/>
      <c r="D17" s="377"/>
      <c r="E17" s="377"/>
      <c r="F17" s="383"/>
      <c r="G17" s="383"/>
      <c r="H17" s="374"/>
      <c r="I17" s="374"/>
      <c r="J17" s="374"/>
      <c r="K17" s="46" t="s">
        <v>299</v>
      </c>
      <c r="L17" s="46">
        <v>0</v>
      </c>
      <c r="M17" s="46">
        <v>0</v>
      </c>
      <c r="N17" s="46">
        <v>0</v>
      </c>
    </row>
    <row r="18" spans="1:14" ht="32.25" customHeight="1" x14ac:dyDescent="0.25">
      <c r="A18" s="28" t="s">
        <v>277</v>
      </c>
      <c r="B18" s="28" t="s">
        <v>300</v>
      </c>
      <c r="C18" s="34" t="s">
        <v>287</v>
      </c>
      <c r="D18" s="170" t="s">
        <v>471</v>
      </c>
      <c r="E18" s="34" t="s">
        <v>282</v>
      </c>
      <c r="F18" s="22" t="s">
        <v>98</v>
      </c>
      <c r="G18" s="22">
        <v>50</v>
      </c>
      <c r="H18" s="28" t="s">
        <v>275</v>
      </c>
      <c r="I18" s="28" t="s">
        <v>174</v>
      </c>
      <c r="J18" s="28" t="s">
        <v>174</v>
      </c>
      <c r="K18" s="53" t="s">
        <v>455</v>
      </c>
      <c r="L18" s="47">
        <v>15000</v>
      </c>
      <c r="M18" s="47">
        <v>0</v>
      </c>
      <c r="N18" s="47">
        <v>0</v>
      </c>
    </row>
    <row r="20" spans="1:14" x14ac:dyDescent="0.25">
      <c r="D20" s="59"/>
    </row>
    <row r="25" spans="1:14" x14ac:dyDescent="0.25">
      <c r="C25" s="100"/>
    </row>
  </sheetData>
  <mergeCells count="38">
    <mergeCell ref="F14:F17"/>
    <mergeCell ref="G14:G17"/>
    <mergeCell ref="H14:H17"/>
    <mergeCell ref="I14:I17"/>
    <mergeCell ref="J14:J17"/>
    <mergeCell ref="A14:A17"/>
    <mergeCell ref="B14:B17"/>
    <mergeCell ref="C14:C17"/>
    <mergeCell ref="D14:D17"/>
    <mergeCell ref="E14:E17"/>
    <mergeCell ref="I7:I8"/>
    <mergeCell ref="J7:J8"/>
    <mergeCell ref="A10:A12"/>
    <mergeCell ref="B10:B12"/>
    <mergeCell ref="C10:C12"/>
    <mergeCell ref="D10:D12"/>
    <mergeCell ref="E10:E13"/>
    <mergeCell ref="F10:F13"/>
    <mergeCell ref="G10:G13"/>
    <mergeCell ref="H10:H13"/>
    <mergeCell ref="I10:I13"/>
    <mergeCell ref="J10:J13"/>
    <mergeCell ref="M2:N2"/>
    <mergeCell ref="A3:K3"/>
    <mergeCell ref="A5:A8"/>
    <mergeCell ref="B5:B8"/>
    <mergeCell ref="C5:C8"/>
    <mergeCell ref="D5:D8"/>
    <mergeCell ref="E5:J5"/>
    <mergeCell ref="K5:N5"/>
    <mergeCell ref="E6:E8"/>
    <mergeCell ref="F6:F8"/>
    <mergeCell ref="G6:J6"/>
    <mergeCell ref="K6:K8"/>
    <mergeCell ref="L6:L8"/>
    <mergeCell ref="M6:M8"/>
    <mergeCell ref="N6:N8"/>
    <mergeCell ref="G7:H7"/>
  </mergeCells>
  <phoneticPr fontId="23" type="noConversion"/>
  <pageMargins left="0.7" right="0.7" top="0.75" bottom="0.75" header="0.3" footer="0.3"/>
  <pageSetup paperSize="9"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0"/>
  <sheetViews>
    <sheetView workbookViewId="0">
      <selection sqref="A1:A2"/>
    </sheetView>
  </sheetViews>
  <sheetFormatPr defaultRowHeight="12.75" x14ac:dyDescent="0.2"/>
  <cols>
    <col min="2" max="2" width="8.42578125" customWidth="1"/>
    <col min="3" max="3" width="26.7109375" customWidth="1"/>
    <col min="4" max="4" width="17.5703125" customWidth="1"/>
    <col min="7" max="7" width="9.140625" style="8"/>
    <col min="12" max="12" width="13.140625" customWidth="1"/>
    <col min="13" max="13" width="11" customWidth="1"/>
    <col min="16" max="16" width="12.85546875" customWidth="1"/>
  </cols>
  <sheetData>
    <row r="1" spans="1:17" x14ac:dyDescent="0.2">
      <c r="A1" t="s">
        <v>86</v>
      </c>
    </row>
    <row r="2" spans="1:17" x14ac:dyDescent="0.2">
      <c r="A2" t="s">
        <v>87</v>
      </c>
    </row>
    <row r="5" spans="1:17" ht="64.5" customHeight="1" x14ac:dyDescent="0.2">
      <c r="A5" s="321" t="s">
        <v>3</v>
      </c>
      <c r="B5" s="321" t="s">
        <v>4</v>
      </c>
      <c r="C5" s="321" t="s">
        <v>10</v>
      </c>
      <c r="D5" s="321" t="s">
        <v>6</v>
      </c>
      <c r="E5" s="321" t="s">
        <v>17</v>
      </c>
      <c r="F5" s="321"/>
      <c r="G5" s="321"/>
      <c r="H5" s="321"/>
      <c r="I5" s="321"/>
      <c r="J5" s="321"/>
      <c r="K5" s="321" t="s">
        <v>37</v>
      </c>
      <c r="L5" s="321"/>
      <c r="M5" s="321"/>
      <c r="N5" s="321"/>
      <c r="O5" s="321"/>
      <c r="P5" s="323" t="s">
        <v>45</v>
      </c>
    </row>
    <row r="6" spans="1:17" ht="76.5" x14ac:dyDescent="0.2">
      <c r="A6" s="321"/>
      <c r="B6" s="321"/>
      <c r="C6" s="321"/>
      <c r="D6" s="321"/>
      <c r="E6" s="2" t="s">
        <v>18</v>
      </c>
      <c r="F6" s="2" t="s">
        <v>19</v>
      </c>
      <c r="G6" s="6" t="s">
        <v>38</v>
      </c>
      <c r="H6" s="2" t="s">
        <v>39</v>
      </c>
      <c r="I6" s="2" t="s">
        <v>40</v>
      </c>
      <c r="J6" s="2" t="s">
        <v>41</v>
      </c>
      <c r="K6" s="2" t="s">
        <v>38</v>
      </c>
      <c r="L6" s="2" t="s">
        <v>42</v>
      </c>
      <c r="M6" s="2" t="s">
        <v>40</v>
      </c>
      <c r="N6" s="2" t="s">
        <v>43</v>
      </c>
      <c r="O6" s="2" t="s">
        <v>44</v>
      </c>
      <c r="P6" s="324"/>
    </row>
    <row r="7" spans="1:17" x14ac:dyDescent="0.2">
      <c r="A7" s="2">
        <v>1</v>
      </c>
      <c r="B7" s="2">
        <v>2</v>
      </c>
      <c r="C7" s="2">
        <v>3</v>
      </c>
      <c r="D7" s="2">
        <v>4</v>
      </c>
      <c r="E7" s="2">
        <v>5</v>
      </c>
      <c r="F7" s="2">
        <v>6</v>
      </c>
      <c r="G7" s="6">
        <v>7</v>
      </c>
      <c r="H7" s="2">
        <v>8</v>
      </c>
      <c r="I7" s="2">
        <v>9</v>
      </c>
      <c r="J7" s="2">
        <v>10</v>
      </c>
      <c r="K7" s="2">
        <v>11</v>
      </c>
      <c r="L7" s="2">
        <v>12</v>
      </c>
      <c r="M7" s="2">
        <v>13</v>
      </c>
      <c r="N7" s="2">
        <v>14</v>
      </c>
      <c r="O7" s="2">
        <v>15</v>
      </c>
      <c r="P7" s="2">
        <v>16</v>
      </c>
    </row>
    <row r="8" spans="1:17" ht="25.5" x14ac:dyDescent="0.2">
      <c r="A8" s="3" t="s">
        <v>21</v>
      </c>
      <c r="B8" s="3">
        <v>0</v>
      </c>
      <c r="C8" s="4" t="s">
        <v>22</v>
      </c>
      <c r="D8" s="2"/>
      <c r="E8" s="4"/>
      <c r="F8" s="4"/>
      <c r="G8" s="7"/>
      <c r="H8" s="4"/>
      <c r="I8" s="4"/>
      <c r="J8" s="4"/>
      <c r="K8" s="4"/>
      <c r="L8" s="4"/>
      <c r="M8" s="4"/>
      <c r="N8" s="1"/>
      <c r="O8" s="1"/>
      <c r="P8" s="1"/>
    </row>
    <row r="9" spans="1:17" ht="25.5" x14ac:dyDescent="0.2">
      <c r="A9" s="3" t="s">
        <v>23</v>
      </c>
      <c r="B9" s="3" t="s">
        <v>5</v>
      </c>
      <c r="C9" s="4" t="s">
        <v>24</v>
      </c>
      <c r="D9" s="4"/>
      <c r="E9" s="4"/>
      <c r="F9" s="4"/>
      <c r="G9" s="7"/>
      <c r="H9" s="4"/>
      <c r="I9" s="4"/>
      <c r="J9" s="4"/>
      <c r="K9" s="4"/>
      <c r="L9" s="4"/>
      <c r="M9" s="4"/>
      <c r="N9" s="1"/>
      <c r="O9" s="1"/>
      <c r="P9" s="1"/>
    </row>
    <row r="10" spans="1:17" x14ac:dyDescent="0.2">
      <c r="A10" s="3" t="s">
        <v>25</v>
      </c>
      <c r="B10" s="3"/>
      <c r="C10" s="5" t="s">
        <v>7</v>
      </c>
      <c r="D10" s="4"/>
      <c r="E10" s="4"/>
      <c r="F10" s="4"/>
      <c r="G10" s="7"/>
      <c r="H10" s="4"/>
      <c r="I10" s="4"/>
      <c r="J10" s="4"/>
      <c r="K10" s="4"/>
      <c r="L10" s="4"/>
      <c r="M10" s="4"/>
      <c r="N10" s="1">
        <v>10000</v>
      </c>
      <c r="O10" s="1">
        <v>450</v>
      </c>
      <c r="P10" s="1"/>
      <c r="Q10">
        <f>N10-O10</f>
        <v>9550</v>
      </c>
    </row>
    <row r="11" spans="1:17" x14ac:dyDescent="0.2">
      <c r="A11" s="3" t="s">
        <v>26</v>
      </c>
      <c r="B11" s="3"/>
      <c r="C11" s="5" t="s">
        <v>8</v>
      </c>
      <c r="D11" s="4"/>
      <c r="E11" s="4"/>
      <c r="F11" s="4"/>
      <c r="G11" s="7"/>
      <c r="H11" s="4"/>
      <c r="I11" s="4"/>
      <c r="J11" s="4"/>
      <c r="K11" s="4"/>
      <c r="L11" s="4"/>
      <c r="M11" s="4"/>
      <c r="N11" s="1"/>
      <c r="O11" s="1"/>
      <c r="P11" s="1"/>
    </row>
    <row r="12" spans="1:17" x14ac:dyDescent="0.2">
      <c r="A12" s="3"/>
      <c r="B12" s="3"/>
      <c r="C12" s="5" t="s">
        <v>1</v>
      </c>
      <c r="D12" s="4"/>
      <c r="E12" s="4"/>
      <c r="F12" s="4"/>
      <c r="G12" s="7"/>
      <c r="H12" s="4"/>
      <c r="I12" s="4"/>
      <c r="J12" s="4"/>
      <c r="K12" s="4"/>
      <c r="L12" s="4"/>
      <c r="M12" s="4"/>
      <c r="N12" s="1"/>
      <c r="O12" s="1"/>
      <c r="P12" s="1"/>
    </row>
    <row r="13" spans="1:17" x14ac:dyDescent="0.2">
      <c r="A13" s="3" t="s">
        <v>27</v>
      </c>
      <c r="B13" s="3"/>
      <c r="C13" s="5" t="s">
        <v>9</v>
      </c>
      <c r="D13" s="4"/>
      <c r="E13" s="4"/>
      <c r="F13" s="4"/>
      <c r="G13" s="7"/>
      <c r="H13" s="4"/>
      <c r="I13" s="4"/>
      <c r="J13" s="4"/>
      <c r="K13" s="4"/>
      <c r="L13" s="4"/>
      <c r="M13" s="4"/>
      <c r="N13" s="1"/>
      <c r="O13" s="1"/>
      <c r="P13" s="1"/>
    </row>
    <row r="14" spans="1:17" ht="25.5" x14ac:dyDescent="0.2">
      <c r="A14" s="3" t="s">
        <v>28</v>
      </c>
      <c r="B14" s="3" t="s">
        <v>5</v>
      </c>
      <c r="C14" s="5" t="s">
        <v>29</v>
      </c>
      <c r="D14" s="4"/>
      <c r="E14" s="4"/>
      <c r="F14" s="4"/>
      <c r="G14" s="7"/>
      <c r="H14" s="4"/>
      <c r="I14" s="4"/>
      <c r="J14" s="4"/>
      <c r="K14" s="4"/>
      <c r="L14" s="4"/>
      <c r="M14" s="4"/>
      <c r="N14" s="1"/>
      <c r="O14" s="1"/>
      <c r="P14" s="1"/>
    </row>
    <row r="15" spans="1:17" x14ac:dyDescent="0.2">
      <c r="A15" s="3" t="s">
        <v>30</v>
      </c>
      <c r="B15" s="3"/>
      <c r="C15" s="5" t="s">
        <v>0</v>
      </c>
      <c r="D15" s="4"/>
      <c r="E15" s="4"/>
      <c r="F15" s="4"/>
      <c r="G15" s="7"/>
      <c r="H15" s="4"/>
      <c r="I15" s="4"/>
      <c r="J15" s="4"/>
      <c r="K15" s="4"/>
      <c r="L15" s="4"/>
      <c r="M15" s="4"/>
      <c r="N15" s="1"/>
      <c r="O15" s="1"/>
      <c r="P15" s="1"/>
    </row>
    <row r="16" spans="1:17" x14ac:dyDescent="0.2">
      <c r="A16" s="3" t="s">
        <v>31</v>
      </c>
      <c r="B16" s="3"/>
      <c r="C16" s="5" t="s">
        <v>2</v>
      </c>
      <c r="D16" s="4"/>
      <c r="E16" s="4"/>
      <c r="F16" s="4"/>
      <c r="G16" s="7"/>
      <c r="H16" s="4"/>
      <c r="I16" s="4"/>
      <c r="J16" s="4"/>
      <c r="K16" s="4"/>
      <c r="L16" s="4"/>
      <c r="M16" s="4"/>
      <c r="N16" s="1"/>
      <c r="O16" s="1"/>
      <c r="P16" s="1"/>
    </row>
    <row r="17" spans="1:16" x14ac:dyDescent="0.2">
      <c r="A17" s="3" t="s">
        <v>1</v>
      </c>
      <c r="B17" s="3"/>
      <c r="C17" s="5" t="s">
        <v>1</v>
      </c>
      <c r="D17" s="4"/>
      <c r="E17" s="4"/>
      <c r="F17" s="4"/>
      <c r="G17" s="7"/>
      <c r="H17" s="4"/>
      <c r="I17" s="4"/>
      <c r="J17" s="4"/>
      <c r="K17" s="4"/>
      <c r="L17" s="4"/>
      <c r="M17" s="4"/>
      <c r="N17" s="1"/>
      <c r="O17" s="1"/>
      <c r="P17" s="1"/>
    </row>
    <row r="18" spans="1:16" x14ac:dyDescent="0.2">
      <c r="A18" s="3" t="s">
        <v>32</v>
      </c>
      <c r="B18" s="3"/>
      <c r="C18" s="5" t="s">
        <v>11</v>
      </c>
      <c r="D18" s="4"/>
      <c r="E18" s="4"/>
      <c r="F18" s="4"/>
      <c r="G18" s="7"/>
      <c r="H18" s="4"/>
      <c r="I18" s="4"/>
      <c r="J18" s="4"/>
      <c r="K18" s="4"/>
      <c r="L18" s="4"/>
      <c r="M18" s="4"/>
      <c r="N18" s="1"/>
      <c r="O18" s="1"/>
      <c r="P18" s="1"/>
    </row>
    <row r="19" spans="1:16" ht="25.5" x14ac:dyDescent="0.2">
      <c r="A19" s="3" t="s">
        <v>33</v>
      </c>
      <c r="B19" s="3"/>
      <c r="C19" s="4" t="s">
        <v>34</v>
      </c>
      <c r="D19" s="4"/>
      <c r="E19" s="4"/>
      <c r="F19" s="4"/>
      <c r="G19" s="7"/>
      <c r="H19" s="4"/>
      <c r="I19" s="4"/>
      <c r="J19" s="4"/>
      <c r="K19" s="4"/>
      <c r="L19" s="4"/>
      <c r="M19" s="4"/>
      <c r="N19" s="1"/>
      <c r="O19" s="1"/>
      <c r="P19" s="1"/>
    </row>
    <row r="20" spans="1:16" x14ac:dyDescent="0.2">
      <c r="A20" s="3" t="s">
        <v>35</v>
      </c>
      <c r="B20" s="3" t="s">
        <v>36</v>
      </c>
      <c r="C20" s="4" t="s">
        <v>35</v>
      </c>
      <c r="D20" s="4"/>
      <c r="E20" s="4"/>
      <c r="F20" s="4"/>
      <c r="G20" s="7"/>
      <c r="H20" s="4"/>
      <c r="I20" s="4"/>
      <c r="J20" s="4"/>
      <c r="K20" s="4"/>
      <c r="L20" s="4"/>
      <c r="M20" s="4"/>
      <c r="N20" s="1"/>
      <c r="O20" s="1"/>
      <c r="P20" s="1"/>
    </row>
  </sheetData>
  <mergeCells count="7">
    <mergeCell ref="E5:J5"/>
    <mergeCell ref="K5:O5"/>
    <mergeCell ref="P5:P6"/>
    <mergeCell ref="A5:A6"/>
    <mergeCell ref="B5:B6"/>
    <mergeCell ref="C5:C6"/>
    <mergeCell ref="D5:D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H50"/>
  <sheetViews>
    <sheetView topLeftCell="A20" workbookViewId="0">
      <selection sqref="A1:F50"/>
    </sheetView>
  </sheetViews>
  <sheetFormatPr defaultRowHeight="12.75" x14ac:dyDescent="0.2"/>
  <cols>
    <col min="1" max="1" width="14.7109375" customWidth="1"/>
    <col min="2" max="2" width="35" customWidth="1"/>
    <col min="3" max="3" width="17.28515625" customWidth="1"/>
    <col min="4" max="5" width="15.140625" bestFit="1" customWidth="1"/>
    <col min="6" max="6" width="15.140625" style="202" bestFit="1" customWidth="1"/>
    <col min="8" max="8" width="12.7109375" bestFit="1" customWidth="1"/>
  </cols>
  <sheetData>
    <row r="1" spans="1:8" ht="18.75" x14ac:dyDescent="0.2">
      <c r="A1" s="331" t="s">
        <v>518</v>
      </c>
      <c r="B1" s="331"/>
      <c r="C1" s="331"/>
      <c r="D1" s="331"/>
      <c r="E1" s="331"/>
      <c r="F1" s="331"/>
    </row>
    <row r="2" spans="1:8" ht="18.75" x14ac:dyDescent="0.2">
      <c r="A2" s="331" t="s">
        <v>519</v>
      </c>
      <c r="B2" s="331"/>
      <c r="C2" s="331"/>
      <c r="D2" s="331"/>
      <c r="E2" s="331"/>
      <c r="F2" s="331"/>
    </row>
    <row r="3" spans="1:8" ht="15.75" x14ac:dyDescent="0.2">
      <c r="A3" s="294"/>
    </row>
    <row r="4" spans="1:8" ht="13.5" thickBot="1" x14ac:dyDescent="0.25">
      <c r="A4" s="295"/>
    </row>
    <row r="5" spans="1:8" ht="16.5" thickBot="1" x14ac:dyDescent="0.25">
      <c r="A5" s="325" t="s">
        <v>520</v>
      </c>
      <c r="B5" s="325" t="s">
        <v>521</v>
      </c>
      <c r="C5" s="325" t="s">
        <v>522</v>
      </c>
      <c r="D5" s="332" t="s">
        <v>523</v>
      </c>
      <c r="E5" s="333"/>
      <c r="F5" s="334"/>
    </row>
    <row r="6" spans="1:8" ht="16.5" thickBot="1" x14ac:dyDescent="0.25">
      <c r="A6" s="327"/>
      <c r="B6" s="327"/>
      <c r="C6" s="327"/>
      <c r="D6" s="296" t="s">
        <v>173</v>
      </c>
      <c r="E6" s="296" t="s">
        <v>184</v>
      </c>
      <c r="F6" s="203" t="s">
        <v>274</v>
      </c>
    </row>
    <row r="7" spans="1:8" ht="16.5" thickBot="1" x14ac:dyDescent="0.3">
      <c r="A7" s="335" t="s">
        <v>524</v>
      </c>
      <c r="B7" s="336"/>
      <c r="C7" s="297" t="s">
        <v>525</v>
      </c>
      <c r="D7" s="298">
        <v>11325166.748999998</v>
      </c>
      <c r="E7" s="298">
        <v>13492897.649999999</v>
      </c>
      <c r="F7" s="298">
        <v>10476708.41</v>
      </c>
    </row>
    <row r="8" spans="1:8" ht="16.5" thickBot="1" x14ac:dyDescent="0.3">
      <c r="A8" s="337"/>
      <c r="B8" s="338"/>
      <c r="C8" s="297" t="s">
        <v>526</v>
      </c>
      <c r="D8" s="298">
        <v>8561919.3389999978</v>
      </c>
      <c r="E8" s="298">
        <v>10289121.059999999</v>
      </c>
      <c r="F8" s="298">
        <v>7650534.8999999994</v>
      </c>
    </row>
    <row r="9" spans="1:8" ht="16.5" thickBot="1" x14ac:dyDescent="0.3">
      <c r="A9" s="337"/>
      <c r="B9" s="338"/>
      <c r="C9" s="297" t="s">
        <v>527</v>
      </c>
      <c r="D9" s="298">
        <v>2763247.4100000006</v>
      </c>
      <c r="E9" s="298">
        <v>3203776.5899999994</v>
      </c>
      <c r="F9" s="298">
        <v>2826173.51</v>
      </c>
    </row>
    <row r="10" spans="1:8" ht="16.5" thickBot="1" x14ac:dyDescent="0.3">
      <c r="A10" s="339"/>
      <c r="B10" s="340"/>
      <c r="C10" s="297" t="s">
        <v>528</v>
      </c>
      <c r="D10" s="298">
        <v>0</v>
      </c>
      <c r="E10" s="298">
        <v>0</v>
      </c>
      <c r="F10" s="298">
        <v>0</v>
      </c>
    </row>
    <row r="11" spans="1:8" ht="16.5" thickBot="1" x14ac:dyDescent="0.3">
      <c r="A11" s="325">
        <v>1</v>
      </c>
      <c r="B11" s="328" t="s">
        <v>92</v>
      </c>
      <c r="C11" s="297" t="s">
        <v>525</v>
      </c>
      <c r="D11" s="298">
        <v>4058636.47</v>
      </c>
      <c r="E11" s="298">
        <v>4116014.7</v>
      </c>
      <c r="F11" s="298">
        <v>4452463.5</v>
      </c>
    </row>
    <row r="12" spans="1:8" ht="16.5" thickBot="1" x14ac:dyDescent="0.3">
      <c r="A12" s="326"/>
      <c r="B12" s="329"/>
      <c r="C12" s="297" t="s">
        <v>526</v>
      </c>
      <c r="D12" s="298">
        <v>2807157.11</v>
      </c>
      <c r="E12" s="298">
        <v>2893550.7800000003</v>
      </c>
      <c r="F12" s="298">
        <v>2852722.11</v>
      </c>
    </row>
    <row r="13" spans="1:8" ht="16.5" thickBot="1" x14ac:dyDescent="0.3">
      <c r="A13" s="326"/>
      <c r="B13" s="329"/>
      <c r="C13" s="297" t="s">
        <v>527</v>
      </c>
      <c r="D13" s="298">
        <v>1251479.3599999999</v>
      </c>
      <c r="E13" s="298">
        <v>1222463.92</v>
      </c>
      <c r="F13" s="298">
        <v>1599741.39</v>
      </c>
    </row>
    <row r="14" spans="1:8" ht="16.5" thickBot="1" x14ac:dyDescent="0.3">
      <c r="A14" s="327"/>
      <c r="B14" s="330"/>
      <c r="C14" s="297" t="s">
        <v>528</v>
      </c>
      <c r="D14" s="298">
        <v>0</v>
      </c>
      <c r="E14" s="298">
        <v>0</v>
      </c>
      <c r="F14" s="298">
        <v>0</v>
      </c>
    </row>
    <row r="15" spans="1:8" ht="24.75" customHeight="1" thickBot="1" x14ac:dyDescent="0.3">
      <c r="A15" s="325">
        <v>2</v>
      </c>
      <c r="B15" s="328" t="s">
        <v>366</v>
      </c>
      <c r="C15" s="297" t="s">
        <v>525</v>
      </c>
      <c r="D15" s="298">
        <v>5399790.46</v>
      </c>
      <c r="E15" s="298">
        <v>5322463.87</v>
      </c>
      <c r="F15" s="298">
        <v>5395725.5899999999</v>
      </c>
      <c r="H15" s="299"/>
    </row>
    <row r="16" spans="1:8" ht="23.25" customHeight="1" thickBot="1" x14ac:dyDescent="0.3">
      <c r="A16" s="326"/>
      <c r="B16" s="329"/>
      <c r="C16" s="297" t="s">
        <v>526</v>
      </c>
      <c r="D16" s="298">
        <v>4494729.51</v>
      </c>
      <c r="E16" s="298">
        <v>4595097.91</v>
      </c>
      <c r="F16" s="298">
        <v>4675608.66</v>
      </c>
    </row>
    <row r="17" spans="1:8" ht="22.5" customHeight="1" thickBot="1" x14ac:dyDescent="0.3">
      <c r="A17" s="326"/>
      <c r="B17" s="329"/>
      <c r="C17" s="297" t="s">
        <v>527</v>
      </c>
      <c r="D17" s="298">
        <v>905060.95000000007</v>
      </c>
      <c r="E17" s="298">
        <v>727365.96</v>
      </c>
      <c r="F17" s="298">
        <v>720116.93</v>
      </c>
    </row>
    <row r="18" spans="1:8" ht="25.5" customHeight="1" thickBot="1" x14ac:dyDescent="0.3">
      <c r="A18" s="327"/>
      <c r="B18" s="330"/>
      <c r="C18" s="297" t="s">
        <v>528</v>
      </c>
      <c r="D18" s="298">
        <v>0</v>
      </c>
      <c r="E18" s="298">
        <v>0</v>
      </c>
      <c r="F18" s="298">
        <v>0</v>
      </c>
    </row>
    <row r="19" spans="1:8" ht="16.5" thickBot="1" x14ac:dyDescent="0.3">
      <c r="A19" s="325">
        <v>3</v>
      </c>
      <c r="B19" s="328" t="s">
        <v>94</v>
      </c>
      <c r="C19" s="297" t="s">
        <v>525</v>
      </c>
      <c r="D19" s="298">
        <v>435288.62</v>
      </c>
      <c r="E19" s="298">
        <v>399608.39</v>
      </c>
      <c r="F19" s="298">
        <v>345457.33</v>
      </c>
    </row>
    <row r="20" spans="1:8" ht="16.5" thickBot="1" x14ac:dyDescent="0.3">
      <c r="A20" s="326"/>
      <c r="B20" s="329"/>
      <c r="C20" s="297" t="s">
        <v>526</v>
      </c>
      <c r="D20" s="298">
        <v>119788.46</v>
      </c>
      <c r="E20" s="298">
        <v>118621.8</v>
      </c>
      <c r="F20" s="298">
        <v>54552.62</v>
      </c>
    </row>
    <row r="21" spans="1:8" ht="16.5" thickBot="1" x14ac:dyDescent="0.3">
      <c r="A21" s="326"/>
      <c r="B21" s="329"/>
      <c r="C21" s="297" t="s">
        <v>527</v>
      </c>
      <c r="D21" s="298">
        <v>315500.15999999997</v>
      </c>
      <c r="E21" s="298">
        <v>280986.59000000003</v>
      </c>
      <c r="F21" s="298">
        <v>290904.71000000002</v>
      </c>
    </row>
    <row r="22" spans="1:8" ht="16.5" thickBot="1" x14ac:dyDescent="0.3">
      <c r="A22" s="327"/>
      <c r="B22" s="330"/>
      <c r="C22" s="297" t="s">
        <v>528</v>
      </c>
      <c r="D22" s="298">
        <v>0</v>
      </c>
      <c r="E22" s="298">
        <v>0</v>
      </c>
      <c r="F22" s="298">
        <v>0</v>
      </c>
    </row>
    <row r="23" spans="1:8" ht="16.5" thickBot="1" x14ac:dyDescent="0.3">
      <c r="A23" s="325">
        <v>4</v>
      </c>
      <c r="B23" s="328" t="s">
        <v>168</v>
      </c>
      <c r="C23" s="297" t="s">
        <v>525</v>
      </c>
      <c r="D23" s="298">
        <v>77282.87</v>
      </c>
      <c r="E23" s="298">
        <v>55451.040000000008</v>
      </c>
      <c r="F23" s="298">
        <v>177868.87</v>
      </c>
      <c r="H23" s="299"/>
    </row>
    <row r="24" spans="1:8" ht="16.5" thickBot="1" x14ac:dyDescent="0.3">
      <c r="A24" s="326"/>
      <c r="B24" s="329"/>
      <c r="C24" s="297" t="s">
        <v>526</v>
      </c>
      <c r="D24" s="298">
        <v>24960.959999999999</v>
      </c>
      <c r="E24" s="298">
        <v>20190.810000000001</v>
      </c>
      <c r="F24" s="298">
        <v>20190.810000000001</v>
      </c>
    </row>
    <row r="25" spans="1:8" ht="16.5" thickBot="1" x14ac:dyDescent="0.3">
      <c r="A25" s="326"/>
      <c r="B25" s="329"/>
      <c r="C25" s="297" t="s">
        <v>527</v>
      </c>
      <c r="D25" s="298">
        <v>52321.91</v>
      </c>
      <c r="E25" s="298">
        <v>35260.230000000003</v>
      </c>
      <c r="F25" s="298">
        <v>157678.06</v>
      </c>
    </row>
    <row r="26" spans="1:8" ht="16.5" thickBot="1" x14ac:dyDescent="0.3">
      <c r="A26" s="327"/>
      <c r="B26" s="330"/>
      <c r="C26" s="297" t="s">
        <v>528</v>
      </c>
      <c r="D26" s="298">
        <v>0</v>
      </c>
      <c r="E26" s="298">
        <v>0</v>
      </c>
      <c r="F26" s="298">
        <v>0</v>
      </c>
    </row>
    <row r="27" spans="1:8" ht="16.5" thickBot="1" x14ac:dyDescent="0.3">
      <c r="A27" s="325">
        <v>7</v>
      </c>
      <c r="B27" s="328" t="s">
        <v>529</v>
      </c>
      <c r="C27" s="297" t="s">
        <v>525</v>
      </c>
      <c r="D27" s="298">
        <v>1300793.0989999999</v>
      </c>
      <c r="E27" s="298">
        <v>3560250.03</v>
      </c>
      <c r="F27" s="298">
        <v>67807.22</v>
      </c>
    </row>
    <row r="28" spans="1:8" ht="16.5" thickBot="1" x14ac:dyDescent="0.3">
      <c r="A28" s="326"/>
      <c r="B28" s="329"/>
      <c r="C28" s="297" t="s">
        <v>526</v>
      </c>
      <c r="D28" s="298">
        <v>1098676.439</v>
      </c>
      <c r="E28" s="298">
        <v>2645433.7599999998</v>
      </c>
      <c r="F28" s="298">
        <v>33903.61</v>
      </c>
    </row>
    <row r="29" spans="1:8" ht="16.5" thickBot="1" x14ac:dyDescent="0.3">
      <c r="A29" s="326"/>
      <c r="B29" s="329"/>
      <c r="C29" s="297" t="s">
        <v>527</v>
      </c>
      <c r="D29" s="298">
        <v>202116.66</v>
      </c>
      <c r="E29" s="298">
        <v>914816.27</v>
      </c>
      <c r="F29" s="298">
        <v>33903.61</v>
      </c>
    </row>
    <row r="30" spans="1:8" ht="16.5" thickBot="1" x14ac:dyDescent="0.3">
      <c r="A30" s="327"/>
      <c r="B30" s="330"/>
      <c r="C30" s="297" t="s">
        <v>528</v>
      </c>
      <c r="D30" s="298">
        <v>0</v>
      </c>
      <c r="E30" s="298">
        <v>0</v>
      </c>
      <c r="F30" s="298">
        <v>0</v>
      </c>
    </row>
    <row r="31" spans="1:8" ht="16.5" thickBot="1" x14ac:dyDescent="0.3">
      <c r="A31" s="325">
        <v>10</v>
      </c>
      <c r="B31" s="328" t="s">
        <v>530</v>
      </c>
      <c r="C31" s="297" t="s">
        <v>525</v>
      </c>
      <c r="D31" s="298">
        <v>7917</v>
      </c>
      <c r="E31" s="298">
        <v>8428.82</v>
      </c>
      <c r="F31" s="298">
        <v>8759.36</v>
      </c>
    </row>
    <row r="32" spans="1:8" ht="16.5" thickBot="1" x14ac:dyDescent="0.3">
      <c r="A32" s="326"/>
      <c r="B32" s="329"/>
      <c r="C32" s="297" t="s">
        <v>526</v>
      </c>
      <c r="D32" s="298">
        <v>0</v>
      </c>
      <c r="E32" s="298">
        <v>0</v>
      </c>
      <c r="F32" s="298">
        <v>0</v>
      </c>
    </row>
    <row r="33" spans="1:6" ht="16.5" thickBot="1" x14ac:dyDescent="0.3">
      <c r="A33" s="326"/>
      <c r="B33" s="329"/>
      <c r="C33" s="297" t="s">
        <v>527</v>
      </c>
      <c r="D33" s="298">
        <v>7917</v>
      </c>
      <c r="E33" s="298">
        <v>8428.82</v>
      </c>
      <c r="F33" s="298">
        <v>8759.36</v>
      </c>
    </row>
    <row r="34" spans="1:6" ht="16.5" thickBot="1" x14ac:dyDescent="0.3">
      <c r="A34" s="327"/>
      <c r="B34" s="330"/>
      <c r="C34" s="297" t="s">
        <v>528</v>
      </c>
      <c r="D34" s="298">
        <v>0</v>
      </c>
      <c r="E34" s="298">
        <v>0</v>
      </c>
      <c r="F34" s="298">
        <v>0</v>
      </c>
    </row>
    <row r="35" spans="1:6" ht="16.5" thickBot="1" x14ac:dyDescent="0.3">
      <c r="A35" s="325">
        <v>11</v>
      </c>
      <c r="B35" s="328" t="s">
        <v>101</v>
      </c>
      <c r="C35" s="297" t="s">
        <v>525</v>
      </c>
      <c r="D35" s="298">
        <v>13822.54</v>
      </c>
      <c r="E35" s="298">
        <v>14427.84</v>
      </c>
      <c r="F35" s="298">
        <v>15069.45</v>
      </c>
    </row>
    <row r="36" spans="1:6" ht="16.5" thickBot="1" x14ac:dyDescent="0.3">
      <c r="A36" s="326"/>
      <c r="B36" s="329"/>
      <c r="C36" s="297" t="s">
        <v>526</v>
      </c>
      <c r="D36" s="298">
        <v>0</v>
      </c>
      <c r="E36" s="298">
        <v>0</v>
      </c>
      <c r="F36" s="298">
        <v>0</v>
      </c>
    </row>
    <row r="37" spans="1:6" ht="16.5" thickBot="1" x14ac:dyDescent="0.3">
      <c r="A37" s="326"/>
      <c r="B37" s="329"/>
      <c r="C37" s="297" t="s">
        <v>527</v>
      </c>
      <c r="D37" s="298">
        <v>13822.54</v>
      </c>
      <c r="E37" s="298">
        <v>14427.84</v>
      </c>
      <c r="F37" s="298">
        <v>15069.45</v>
      </c>
    </row>
    <row r="38" spans="1:6" ht="16.5" thickBot="1" x14ac:dyDescent="0.3">
      <c r="A38" s="327"/>
      <c r="B38" s="330"/>
      <c r="C38" s="297" t="s">
        <v>528</v>
      </c>
      <c r="D38" s="298">
        <v>0</v>
      </c>
      <c r="E38" s="298">
        <v>0</v>
      </c>
      <c r="F38" s="298">
        <v>0</v>
      </c>
    </row>
    <row r="39" spans="1:6" ht="16.5" thickBot="1" x14ac:dyDescent="0.3">
      <c r="A39" s="325">
        <v>12</v>
      </c>
      <c r="B39" s="328" t="s">
        <v>531</v>
      </c>
      <c r="C39" s="297" t="s">
        <v>525</v>
      </c>
      <c r="D39" s="298">
        <v>2883.0699999999997</v>
      </c>
      <c r="E39" s="298">
        <v>2695.87</v>
      </c>
      <c r="F39" s="298">
        <v>0</v>
      </c>
    </row>
    <row r="40" spans="1:6" ht="16.5" thickBot="1" x14ac:dyDescent="0.3">
      <c r="A40" s="326"/>
      <c r="B40" s="329"/>
      <c r="C40" s="297" t="s">
        <v>526</v>
      </c>
      <c r="D40" s="298">
        <v>2854.24</v>
      </c>
      <c r="E40" s="298">
        <v>2668.91</v>
      </c>
      <c r="F40" s="298">
        <v>0</v>
      </c>
    </row>
    <row r="41" spans="1:6" ht="16.5" thickBot="1" x14ac:dyDescent="0.3">
      <c r="A41" s="326"/>
      <c r="B41" s="329"/>
      <c r="C41" s="297" t="s">
        <v>527</v>
      </c>
      <c r="D41" s="298">
        <v>28.83</v>
      </c>
      <c r="E41" s="298">
        <v>26.96</v>
      </c>
      <c r="F41" s="298">
        <v>0</v>
      </c>
    </row>
    <row r="42" spans="1:6" ht="16.5" thickBot="1" x14ac:dyDescent="0.3">
      <c r="A42" s="327"/>
      <c r="B42" s="330"/>
      <c r="C42" s="297" t="s">
        <v>528</v>
      </c>
      <c r="D42" s="298">
        <v>0</v>
      </c>
      <c r="E42" s="298">
        <v>0</v>
      </c>
      <c r="F42" s="298">
        <v>0</v>
      </c>
    </row>
    <row r="43" spans="1:6" ht="16.5" thickBot="1" x14ac:dyDescent="0.3">
      <c r="A43" s="325">
        <v>13</v>
      </c>
      <c r="B43" s="328" t="s">
        <v>476</v>
      </c>
      <c r="C43" s="297" t="s">
        <v>525</v>
      </c>
      <c r="D43" s="298">
        <v>13752.62</v>
      </c>
      <c r="E43" s="298">
        <v>13557.09</v>
      </c>
      <c r="F43" s="298">
        <v>13557.09</v>
      </c>
    </row>
    <row r="44" spans="1:6" ht="16.5" thickBot="1" x14ac:dyDescent="0.3">
      <c r="A44" s="326"/>
      <c r="B44" s="329"/>
      <c r="C44" s="297" t="s">
        <v>526</v>
      </c>
      <c r="D44" s="298">
        <v>13752.62</v>
      </c>
      <c r="E44" s="298">
        <v>13557.09</v>
      </c>
      <c r="F44" s="298">
        <v>13557.09</v>
      </c>
    </row>
    <row r="45" spans="1:6" ht="16.5" thickBot="1" x14ac:dyDescent="0.3">
      <c r="A45" s="326"/>
      <c r="B45" s="329"/>
      <c r="C45" s="297" t="s">
        <v>527</v>
      </c>
      <c r="D45" s="298">
        <v>0</v>
      </c>
      <c r="E45" s="298">
        <v>0</v>
      </c>
      <c r="F45" s="298">
        <v>0</v>
      </c>
    </row>
    <row r="46" spans="1:6" ht="16.5" thickBot="1" x14ac:dyDescent="0.3">
      <c r="A46" s="327"/>
      <c r="B46" s="330"/>
      <c r="C46" s="297" t="s">
        <v>528</v>
      </c>
      <c r="D46" s="298">
        <v>0</v>
      </c>
      <c r="E46" s="298">
        <v>0</v>
      </c>
      <c r="F46" s="298">
        <v>0</v>
      </c>
    </row>
    <row r="47" spans="1:6" ht="16.5" thickBot="1" x14ac:dyDescent="0.3">
      <c r="A47" s="325">
        <v>14</v>
      </c>
      <c r="B47" s="341" t="s">
        <v>276</v>
      </c>
      <c r="C47" s="297" t="s">
        <v>525</v>
      </c>
      <c r="D47" s="298">
        <v>15000</v>
      </c>
      <c r="E47" s="298">
        <v>0</v>
      </c>
      <c r="F47" s="298">
        <v>0</v>
      </c>
    </row>
    <row r="48" spans="1:6" ht="16.5" thickBot="1" x14ac:dyDescent="0.3">
      <c r="A48" s="326"/>
      <c r="B48" s="342"/>
      <c r="C48" s="297" t="s">
        <v>526</v>
      </c>
      <c r="D48" s="298">
        <v>0</v>
      </c>
      <c r="E48" s="298">
        <v>0</v>
      </c>
      <c r="F48" s="298">
        <v>0</v>
      </c>
    </row>
    <row r="49" spans="1:6" ht="16.5" thickBot="1" x14ac:dyDescent="0.3">
      <c r="A49" s="326"/>
      <c r="B49" s="342"/>
      <c r="C49" s="297" t="s">
        <v>527</v>
      </c>
      <c r="D49" s="298">
        <v>15000</v>
      </c>
      <c r="E49" s="298">
        <v>0</v>
      </c>
      <c r="F49" s="298">
        <v>0</v>
      </c>
    </row>
    <row r="50" spans="1:6" ht="16.5" thickBot="1" x14ac:dyDescent="0.3">
      <c r="A50" s="327"/>
      <c r="B50" s="343"/>
      <c r="C50" s="300" t="s">
        <v>528</v>
      </c>
      <c r="D50" s="298">
        <v>0</v>
      </c>
      <c r="E50" s="298">
        <v>0</v>
      </c>
      <c r="F50" s="298">
        <v>0</v>
      </c>
    </row>
  </sheetData>
  <mergeCells count="27">
    <mergeCell ref="A47:A50"/>
    <mergeCell ref="B47:B50"/>
    <mergeCell ref="A35:A38"/>
    <mergeCell ref="B35:B38"/>
    <mergeCell ref="A39:A42"/>
    <mergeCell ref="B39:B42"/>
    <mergeCell ref="A43:A46"/>
    <mergeCell ref="B43:B46"/>
    <mergeCell ref="A23:A26"/>
    <mergeCell ref="B23:B26"/>
    <mergeCell ref="A27:A30"/>
    <mergeCell ref="B27:B30"/>
    <mergeCell ref="A31:A34"/>
    <mergeCell ref="B31:B34"/>
    <mergeCell ref="A19:A22"/>
    <mergeCell ref="B19:B22"/>
    <mergeCell ref="A1:F1"/>
    <mergeCell ref="A2:F2"/>
    <mergeCell ref="A5:A6"/>
    <mergeCell ref="B5:B6"/>
    <mergeCell ref="C5:C6"/>
    <mergeCell ref="D5:F5"/>
    <mergeCell ref="A7:B10"/>
    <mergeCell ref="A11:A14"/>
    <mergeCell ref="B11:B14"/>
    <mergeCell ref="A15:A18"/>
    <mergeCell ref="B15:B18"/>
  </mergeCells>
  <pageMargins left="0.7" right="0.7" top="0.75" bottom="0.75" header="0.3" footer="0.3"/>
  <pageSetup paperSize="9" scale="7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2:O208"/>
  <sheetViews>
    <sheetView topLeftCell="A190" zoomScale="70" zoomScaleNormal="70" workbookViewId="0">
      <selection activeCell="A2" sqref="A2:N206"/>
    </sheetView>
  </sheetViews>
  <sheetFormatPr defaultColWidth="8.85546875" defaultRowHeight="15.75" x14ac:dyDescent="0.25"/>
  <cols>
    <col min="1" max="1" width="14.5703125" style="23" customWidth="1"/>
    <col min="2" max="2" width="15.140625" style="23" customWidth="1"/>
    <col min="3" max="3" width="38.28515625" style="23" customWidth="1"/>
    <col min="4" max="4" width="52.28515625" style="23" customWidth="1"/>
    <col min="5" max="5" width="28" style="25" customWidth="1"/>
    <col min="6" max="6" width="11.140625" style="32" customWidth="1"/>
    <col min="7" max="7" width="14.42578125" style="32" customWidth="1"/>
    <col min="8" max="10" width="17.5703125" style="32" customWidth="1"/>
    <col min="11" max="11" width="15.42578125" style="30" customWidth="1"/>
    <col min="12" max="14" width="18.42578125" style="30" customWidth="1"/>
    <col min="15" max="16384" width="8.85546875" style="23"/>
  </cols>
  <sheetData>
    <row r="2" spans="1:14" ht="54" customHeight="1" x14ac:dyDescent="0.25">
      <c r="M2" s="409" t="s">
        <v>161</v>
      </c>
      <c r="N2" s="410"/>
    </row>
    <row r="3" spans="1:14" ht="20.25" customHeight="1" x14ac:dyDescent="0.25">
      <c r="A3" s="411" t="s">
        <v>162</v>
      </c>
      <c r="B3" s="411"/>
      <c r="C3" s="411"/>
      <c r="D3" s="411"/>
      <c r="E3" s="411"/>
      <c r="F3" s="411"/>
      <c r="G3" s="411"/>
      <c r="H3" s="411"/>
      <c r="I3" s="411"/>
      <c r="J3" s="411"/>
      <c r="K3" s="411"/>
      <c r="L3" s="411"/>
      <c r="M3" s="411"/>
      <c r="N3" s="411"/>
    </row>
    <row r="4" spans="1:14" ht="15.75" customHeight="1" x14ac:dyDescent="0.25">
      <c r="A4" s="89"/>
      <c r="B4" s="89"/>
      <c r="C4" s="89"/>
      <c r="D4" s="89"/>
      <c r="E4" s="89"/>
      <c r="F4" s="89"/>
      <c r="G4" s="89"/>
      <c r="H4" s="89"/>
      <c r="I4" s="89"/>
      <c r="J4" s="89"/>
      <c r="K4" s="89"/>
      <c r="L4" s="89"/>
      <c r="M4" s="89"/>
      <c r="N4" s="89"/>
    </row>
    <row r="5" spans="1:14" ht="30" customHeight="1" x14ac:dyDescent="0.25">
      <c r="A5" s="321" t="s">
        <v>270</v>
      </c>
      <c r="B5" s="321" t="s">
        <v>4</v>
      </c>
      <c r="C5" s="323" t="s">
        <v>271</v>
      </c>
      <c r="D5" s="323" t="s">
        <v>272</v>
      </c>
      <c r="E5" s="415" t="s">
        <v>273</v>
      </c>
      <c r="F5" s="416"/>
      <c r="G5" s="416"/>
      <c r="H5" s="416"/>
      <c r="I5" s="417"/>
      <c r="J5" s="418"/>
      <c r="K5" s="419" t="s">
        <v>150</v>
      </c>
      <c r="L5" s="420"/>
      <c r="M5" s="420"/>
      <c r="N5" s="421"/>
    </row>
    <row r="6" spans="1:14" ht="16.5" customHeight="1" x14ac:dyDescent="0.25">
      <c r="A6" s="321"/>
      <c r="B6" s="321"/>
      <c r="C6" s="412"/>
      <c r="D6" s="414"/>
      <c r="E6" s="323" t="s">
        <v>18</v>
      </c>
      <c r="F6" s="323" t="s">
        <v>88</v>
      </c>
      <c r="G6" s="415" t="s">
        <v>90</v>
      </c>
      <c r="H6" s="417"/>
      <c r="I6" s="417"/>
      <c r="J6" s="418"/>
      <c r="K6" s="422" t="s">
        <v>198</v>
      </c>
      <c r="L6" s="423" t="s">
        <v>173</v>
      </c>
      <c r="M6" s="423" t="s">
        <v>184</v>
      </c>
      <c r="N6" s="423" t="s">
        <v>274</v>
      </c>
    </row>
    <row r="7" spans="1:14" ht="30" customHeight="1" x14ac:dyDescent="0.25">
      <c r="A7" s="321"/>
      <c r="B7" s="321"/>
      <c r="C7" s="412"/>
      <c r="D7" s="414"/>
      <c r="E7" s="412"/>
      <c r="F7" s="412"/>
      <c r="G7" s="415" t="s">
        <v>173</v>
      </c>
      <c r="H7" s="418"/>
      <c r="I7" s="321" t="s">
        <v>184</v>
      </c>
      <c r="J7" s="321" t="s">
        <v>274</v>
      </c>
      <c r="K7" s="412"/>
      <c r="L7" s="424"/>
      <c r="M7" s="424"/>
      <c r="N7" s="424"/>
    </row>
    <row r="8" spans="1:14" ht="29.25" customHeight="1" x14ac:dyDescent="0.25">
      <c r="A8" s="321"/>
      <c r="B8" s="321"/>
      <c r="C8" s="413"/>
      <c r="D8" s="324"/>
      <c r="E8" s="413"/>
      <c r="F8" s="413"/>
      <c r="G8" s="22"/>
      <c r="H8" s="2" t="s">
        <v>54</v>
      </c>
      <c r="I8" s="426"/>
      <c r="J8" s="426"/>
      <c r="K8" s="413"/>
      <c r="L8" s="425"/>
      <c r="M8" s="425"/>
      <c r="N8" s="425"/>
    </row>
    <row r="9" spans="1:14" x14ac:dyDescent="0.25">
      <c r="A9" s="26">
        <v>1</v>
      </c>
      <c r="B9" s="26">
        <v>2</v>
      </c>
      <c r="C9" s="26">
        <v>3</v>
      </c>
      <c r="D9" s="26">
        <v>4</v>
      </c>
      <c r="E9" s="26">
        <v>5</v>
      </c>
      <c r="F9" s="22">
        <v>6</v>
      </c>
      <c r="G9" s="22">
        <v>7</v>
      </c>
      <c r="H9" s="22">
        <v>8</v>
      </c>
      <c r="I9" s="22">
        <v>9</v>
      </c>
      <c r="J9" s="22">
        <v>10</v>
      </c>
      <c r="K9" s="26">
        <v>11</v>
      </c>
      <c r="L9" s="26">
        <v>12</v>
      </c>
      <c r="M9" s="26">
        <v>13</v>
      </c>
      <c r="N9" s="26">
        <v>14</v>
      </c>
    </row>
    <row r="10" spans="1:14" ht="30.75" customHeight="1" x14ac:dyDescent="0.3">
      <c r="A10" s="397" t="s">
        <v>58</v>
      </c>
      <c r="B10" s="397" t="s">
        <v>13</v>
      </c>
      <c r="C10" s="392" t="s">
        <v>13</v>
      </c>
      <c r="D10" s="401" t="s">
        <v>92</v>
      </c>
      <c r="E10" s="407" t="s">
        <v>200</v>
      </c>
      <c r="F10" s="392" t="s">
        <v>69</v>
      </c>
      <c r="G10" s="394">
        <f>G14</f>
        <v>28438</v>
      </c>
      <c r="H10" s="392" t="s">
        <v>13</v>
      </c>
      <c r="I10" s="394">
        <f>I14</f>
        <v>28438</v>
      </c>
      <c r="J10" s="394">
        <f>J14</f>
        <v>28438</v>
      </c>
      <c r="K10" s="45" t="s">
        <v>181</v>
      </c>
      <c r="L10" s="145">
        <f>L11+L12+L13</f>
        <v>4058636.4700799999</v>
      </c>
      <c r="M10" s="145">
        <f>M11+M12</f>
        <v>4116014.7030000002</v>
      </c>
      <c r="N10" s="145">
        <f>N11+N12</f>
        <v>4452463.5</v>
      </c>
    </row>
    <row r="11" spans="1:14" ht="29.25" customHeight="1" x14ac:dyDescent="0.3">
      <c r="A11" s="398"/>
      <c r="B11" s="398"/>
      <c r="C11" s="400"/>
      <c r="D11" s="402"/>
      <c r="E11" s="408"/>
      <c r="F11" s="393"/>
      <c r="G11" s="395"/>
      <c r="H11" s="393"/>
      <c r="I11" s="395"/>
      <c r="J11" s="395"/>
      <c r="K11" s="45" t="s">
        <v>182</v>
      </c>
      <c r="L11" s="145">
        <f>L15+L27+L38+L43+L48+L54+L59+L64+L70+L76+L82+L131</f>
        <v>2807157.1099099996</v>
      </c>
      <c r="M11" s="145">
        <f>M15+M27+M38+M43+M48+M54+M59+M64+M70+M76+M82+M131</f>
        <v>2893550.7790000001</v>
      </c>
      <c r="N11" s="145">
        <f>N15+N27+N38+N43+N48+N54+N59+N64+N70+N76+N82+N131</f>
        <v>2852722.11</v>
      </c>
    </row>
    <row r="12" spans="1:14" ht="81.75" customHeight="1" x14ac:dyDescent="0.3">
      <c r="A12" s="398"/>
      <c r="B12" s="398"/>
      <c r="C12" s="400"/>
      <c r="D12" s="402"/>
      <c r="E12" s="198" t="s">
        <v>146</v>
      </c>
      <c r="F12" s="177" t="s">
        <v>69</v>
      </c>
      <c r="G12" s="191">
        <f>G26</f>
        <v>559</v>
      </c>
      <c r="H12" s="191" t="s">
        <v>13</v>
      </c>
      <c r="I12" s="191">
        <f>I26</f>
        <v>559</v>
      </c>
      <c r="J12" s="191">
        <f>J26</f>
        <v>559</v>
      </c>
      <c r="K12" s="45" t="s">
        <v>455</v>
      </c>
      <c r="L12" s="145">
        <f>L16+L28+L39+L44+L49+L55+L60+L65+L71+L77+L83+L132+L23+L127</f>
        <v>1251479.3601700002</v>
      </c>
      <c r="M12" s="145">
        <f>M16+M28+M39+M44+M49+M55+M60+M65+M71+M77+M83+M132+M23+M127</f>
        <v>1222463.9240000001</v>
      </c>
      <c r="N12" s="145">
        <f>N16+N28+N39+N44+N49+N55+N60+N65+N71+N77+N83+N132+N23+N127</f>
        <v>1599741.3900000004</v>
      </c>
    </row>
    <row r="13" spans="1:14" ht="110.25" customHeight="1" x14ac:dyDescent="0.3">
      <c r="A13" s="399"/>
      <c r="B13" s="399"/>
      <c r="C13" s="393"/>
      <c r="D13" s="403"/>
      <c r="E13" s="198" t="str">
        <f>E81</f>
        <v>количество муниципальных дошкольных образовательных учреждений, в которых реализованы мероприятия по улучшению условий предоставления образования и обеспечению безопасности обучающихся</v>
      </c>
      <c r="F13" s="177" t="str">
        <f>F81</f>
        <v>ед.</v>
      </c>
      <c r="G13" s="177">
        <f>G81</f>
        <v>19</v>
      </c>
      <c r="H13" s="177" t="s">
        <v>13</v>
      </c>
      <c r="I13" s="177" t="str">
        <f>I81</f>
        <v>0</v>
      </c>
      <c r="J13" s="177" t="str">
        <f>J81</f>
        <v>0</v>
      </c>
      <c r="K13" s="45" t="s">
        <v>299</v>
      </c>
      <c r="L13" s="145">
        <f>L17+L29+L40+L45+L50+L56+L61+L66+L72+L78+L133</f>
        <v>0</v>
      </c>
      <c r="M13" s="145">
        <f>M17+M29+M40+M45+M50+M56+M61+M66+M72+M78+M133</f>
        <v>0</v>
      </c>
      <c r="N13" s="145">
        <f>N17+N29+N40+N45+N50+N56+N61+N66+N72+N78+N133</f>
        <v>0</v>
      </c>
    </row>
    <row r="14" spans="1:14" s="37" customFormat="1" ht="22.5" customHeight="1" x14ac:dyDescent="0.25">
      <c r="A14" s="372" t="s">
        <v>58</v>
      </c>
      <c r="B14" s="372"/>
      <c r="C14" s="381" t="s">
        <v>13</v>
      </c>
      <c r="D14" s="404" t="s">
        <v>467</v>
      </c>
      <c r="E14" s="378" t="s">
        <v>200</v>
      </c>
      <c r="F14" s="381" t="s">
        <v>69</v>
      </c>
      <c r="G14" s="386">
        <f>SUM(G18:G18)</f>
        <v>28438</v>
      </c>
      <c r="H14" s="372" t="s">
        <v>85</v>
      </c>
      <c r="I14" s="444">
        <f>I18</f>
        <v>28438</v>
      </c>
      <c r="J14" s="444">
        <f>J18</f>
        <v>28438</v>
      </c>
      <c r="K14" s="46" t="s">
        <v>181</v>
      </c>
      <c r="L14" s="46">
        <f>SUM(L15:L17)</f>
        <v>3435676.07</v>
      </c>
      <c r="M14" s="46">
        <f>SUM(M15:M17)</f>
        <v>3675792.8689999999</v>
      </c>
      <c r="N14" s="46">
        <f>SUM(N15:N17)</f>
        <v>3853497.41</v>
      </c>
    </row>
    <row r="15" spans="1:14" s="37" customFormat="1" ht="21.75" customHeight="1" x14ac:dyDescent="0.25">
      <c r="A15" s="373"/>
      <c r="B15" s="373"/>
      <c r="C15" s="382"/>
      <c r="D15" s="405"/>
      <c r="E15" s="379"/>
      <c r="F15" s="382"/>
      <c r="G15" s="387"/>
      <c r="H15" s="373"/>
      <c r="I15" s="445"/>
      <c r="J15" s="445"/>
      <c r="K15" s="46" t="s">
        <v>182</v>
      </c>
      <c r="L15" s="46">
        <f>L18</f>
        <v>2488799.5299999998</v>
      </c>
      <c r="M15" s="46">
        <f>M18</f>
        <v>2689147.7390000001</v>
      </c>
      <c r="N15" s="46">
        <f>N18</f>
        <v>2852722.11</v>
      </c>
    </row>
    <row r="16" spans="1:14" s="37" customFormat="1" ht="20.25" customHeight="1" x14ac:dyDescent="0.25">
      <c r="A16" s="373"/>
      <c r="B16" s="373"/>
      <c r="C16" s="382"/>
      <c r="D16" s="405"/>
      <c r="E16" s="379"/>
      <c r="F16" s="382"/>
      <c r="G16" s="387"/>
      <c r="H16" s="373"/>
      <c r="I16" s="445"/>
      <c r="J16" s="445"/>
      <c r="K16" s="46" t="s">
        <v>455</v>
      </c>
      <c r="L16" s="46">
        <f t="shared" ref="L16:N16" si="0">L19+L20</f>
        <v>946876.54</v>
      </c>
      <c r="M16" s="46">
        <f t="shared" si="0"/>
        <v>986645.13000000012</v>
      </c>
      <c r="N16" s="46">
        <f t="shared" si="0"/>
        <v>1000775.3</v>
      </c>
    </row>
    <row r="17" spans="1:14" s="37" customFormat="1" ht="20.25" customHeight="1" x14ac:dyDescent="0.25">
      <c r="A17" s="374"/>
      <c r="B17" s="374"/>
      <c r="C17" s="383"/>
      <c r="D17" s="406"/>
      <c r="E17" s="380"/>
      <c r="F17" s="383"/>
      <c r="G17" s="388"/>
      <c r="H17" s="374"/>
      <c r="I17" s="446"/>
      <c r="J17" s="446"/>
      <c r="K17" s="46" t="s">
        <v>299</v>
      </c>
      <c r="L17" s="46">
        <v>0</v>
      </c>
      <c r="M17" s="46">
        <v>0</v>
      </c>
      <c r="N17" s="46">
        <v>0</v>
      </c>
    </row>
    <row r="18" spans="1:14" s="151" customFormat="1" ht="108.75" customHeight="1" x14ac:dyDescent="0.2">
      <c r="A18" s="427" t="s">
        <v>58</v>
      </c>
      <c r="B18" s="157" t="s">
        <v>342</v>
      </c>
      <c r="C18" s="430" t="s">
        <v>707</v>
      </c>
      <c r="D18" s="149" t="s">
        <v>493</v>
      </c>
      <c r="E18" s="433" t="s">
        <v>201</v>
      </c>
      <c r="F18" s="433" t="s">
        <v>69</v>
      </c>
      <c r="G18" s="600">
        <v>28438</v>
      </c>
      <c r="H18" s="427" t="s">
        <v>275</v>
      </c>
      <c r="I18" s="600">
        <v>28438</v>
      </c>
      <c r="J18" s="600">
        <v>28438</v>
      </c>
      <c r="K18" s="150" t="s">
        <v>182</v>
      </c>
      <c r="L18" s="150">
        <v>2488799.5299999998</v>
      </c>
      <c r="M18" s="158">
        <v>2689147.7390000001</v>
      </c>
      <c r="N18" s="158">
        <v>2852722.11</v>
      </c>
    </row>
    <row r="19" spans="1:14" s="151" customFormat="1" ht="41.25" customHeight="1" x14ac:dyDescent="0.2">
      <c r="A19" s="428"/>
      <c r="B19" s="159">
        <v>67111</v>
      </c>
      <c r="C19" s="431"/>
      <c r="D19" s="149" t="s">
        <v>584</v>
      </c>
      <c r="E19" s="434"/>
      <c r="F19" s="434"/>
      <c r="G19" s="601"/>
      <c r="H19" s="428"/>
      <c r="I19" s="601"/>
      <c r="J19" s="601"/>
      <c r="K19" s="150" t="s">
        <v>455</v>
      </c>
      <c r="L19" s="74">
        <v>260081.66</v>
      </c>
      <c r="M19" s="75">
        <v>271880.57</v>
      </c>
      <c r="N19" s="75">
        <v>278317.57</v>
      </c>
    </row>
    <row r="20" spans="1:14" s="151" customFormat="1" ht="41.25" customHeight="1" x14ac:dyDescent="0.2">
      <c r="A20" s="429"/>
      <c r="B20" s="159">
        <v>67114</v>
      </c>
      <c r="C20" s="432"/>
      <c r="D20" s="149" t="s">
        <v>585</v>
      </c>
      <c r="E20" s="435"/>
      <c r="F20" s="435"/>
      <c r="G20" s="602"/>
      <c r="H20" s="429"/>
      <c r="I20" s="602"/>
      <c r="J20" s="602"/>
      <c r="K20" s="150" t="s">
        <v>455</v>
      </c>
      <c r="L20" s="74">
        <v>686794.88</v>
      </c>
      <c r="M20" s="75">
        <v>714764.56</v>
      </c>
      <c r="N20" s="75">
        <v>722457.73</v>
      </c>
    </row>
    <row r="21" spans="1:14" s="38" customFormat="1" ht="19.5" customHeight="1" x14ac:dyDescent="0.25">
      <c r="A21" s="372" t="s">
        <v>58</v>
      </c>
      <c r="B21" s="372" t="s">
        <v>588</v>
      </c>
      <c r="C21" s="372" t="s">
        <v>13</v>
      </c>
      <c r="D21" s="389" t="s">
        <v>589</v>
      </c>
      <c r="E21" s="378" t="s">
        <v>138</v>
      </c>
      <c r="F21" s="381" t="s">
        <v>98</v>
      </c>
      <c r="G21" s="381">
        <v>2</v>
      </c>
      <c r="H21" s="372" t="s">
        <v>85</v>
      </c>
      <c r="I21" s="372" t="s">
        <v>174</v>
      </c>
      <c r="J21" s="372" t="s">
        <v>174</v>
      </c>
      <c r="K21" s="57" t="s">
        <v>181</v>
      </c>
      <c r="L21" s="48">
        <f>L22+L23+L24</f>
        <v>14035.45</v>
      </c>
      <c r="M21" s="48">
        <f>M22+M23+M24</f>
        <v>0</v>
      </c>
      <c r="N21" s="48">
        <f>N22+N23+N24</f>
        <v>0</v>
      </c>
    </row>
    <row r="22" spans="1:14" s="38" customFormat="1" ht="19.5" customHeight="1" x14ac:dyDescent="0.25">
      <c r="A22" s="373"/>
      <c r="B22" s="373"/>
      <c r="C22" s="373"/>
      <c r="D22" s="390"/>
      <c r="E22" s="379"/>
      <c r="F22" s="382"/>
      <c r="G22" s="382"/>
      <c r="H22" s="373"/>
      <c r="I22" s="373"/>
      <c r="J22" s="373"/>
      <c r="K22" s="57" t="s">
        <v>182</v>
      </c>
      <c r="L22" s="48">
        <v>0</v>
      </c>
      <c r="M22" s="48">
        <v>0</v>
      </c>
      <c r="N22" s="48">
        <v>0</v>
      </c>
    </row>
    <row r="23" spans="1:14" s="38" customFormat="1" ht="20.25" customHeight="1" x14ac:dyDescent="0.25">
      <c r="A23" s="373"/>
      <c r="B23" s="373"/>
      <c r="C23" s="373"/>
      <c r="D23" s="390"/>
      <c r="E23" s="379"/>
      <c r="F23" s="382"/>
      <c r="G23" s="382"/>
      <c r="H23" s="373"/>
      <c r="I23" s="373"/>
      <c r="J23" s="373"/>
      <c r="K23" s="46" t="s">
        <v>455</v>
      </c>
      <c r="L23" s="48">
        <f>L25</f>
        <v>14035.45</v>
      </c>
      <c r="M23" s="48">
        <f>M25</f>
        <v>0</v>
      </c>
      <c r="N23" s="48">
        <f>N25</f>
        <v>0</v>
      </c>
    </row>
    <row r="24" spans="1:14" s="38" customFormat="1" ht="18" customHeight="1" x14ac:dyDescent="0.25">
      <c r="A24" s="374"/>
      <c r="B24" s="374"/>
      <c r="C24" s="374"/>
      <c r="D24" s="391"/>
      <c r="E24" s="380"/>
      <c r="F24" s="383"/>
      <c r="G24" s="383"/>
      <c r="H24" s="374"/>
      <c r="I24" s="374"/>
      <c r="J24" s="374"/>
      <c r="K24" s="57" t="s">
        <v>299</v>
      </c>
      <c r="L24" s="48">
        <v>0</v>
      </c>
      <c r="M24" s="48">
        <v>0</v>
      </c>
      <c r="N24" s="48">
        <v>0</v>
      </c>
    </row>
    <row r="25" spans="1:14" ht="45.75" customHeight="1" x14ac:dyDescent="0.25">
      <c r="A25" s="244" t="s">
        <v>58</v>
      </c>
      <c r="B25" s="244" t="s">
        <v>588</v>
      </c>
      <c r="C25" s="255" t="s">
        <v>629</v>
      </c>
      <c r="D25" s="246" t="s">
        <v>590</v>
      </c>
      <c r="E25" s="245" t="s">
        <v>138</v>
      </c>
      <c r="F25" s="247" t="s">
        <v>98</v>
      </c>
      <c r="G25" s="309">
        <v>2</v>
      </c>
      <c r="H25" s="244" t="s">
        <v>275</v>
      </c>
      <c r="I25" s="244" t="s">
        <v>174</v>
      </c>
      <c r="J25" s="244" t="s">
        <v>174</v>
      </c>
      <c r="K25" s="150" t="s">
        <v>455</v>
      </c>
      <c r="L25" s="158">
        <v>14035.45</v>
      </c>
      <c r="M25" s="158">
        <v>0</v>
      </c>
      <c r="N25" s="158">
        <v>0</v>
      </c>
    </row>
    <row r="26" spans="1:14" s="38" customFormat="1" ht="24" customHeight="1" x14ac:dyDescent="0.25">
      <c r="A26" s="372" t="s">
        <v>58</v>
      </c>
      <c r="B26" s="372" t="s">
        <v>343</v>
      </c>
      <c r="C26" s="372" t="s">
        <v>13</v>
      </c>
      <c r="D26" s="375" t="s">
        <v>346</v>
      </c>
      <c r="E26" s="378" t="s">
        <v>146</v>
      </c>
      <c r="F26" s="381" t="s">
        <v>69</v>
      </c>
      <c r="G26" s="386">
        <f>SUM(G30:G36)</f>
        <v>559</v>
      </c>
      <c r="H26" s="386" t="s">
        <v>85</v>
      </c>
      <c r="I26" s="386">
        <f>SUM(I30:I36)</f>
        <v>559</v>
      </c>
      <c r="J26" s="386">
        <f>SUM(J30:J36)</f>
        <v>559</v>
      </c>
      <c r="K26" s="57" t="s">
        <v>181</v>
      </c>
      <c r="L26" s="48">
        <f>SUM(L27:L29)</f>
        <v>23386.06</v>
      </c>
      <c r="M26" s="48">
        <f>SUM(M27:M29)</f>
        <v>23576.434000000001</v>
      </c>
      <c r="N26" s="48">
        <f>SUM(N27:N29)</f>
        <v>23576.43</v>
      </c>
    </row>
    <row r="27" spans="1:14" s="38" customFormat="1" ht="23.25" customHeight="1" x14ac:dyDescent="0.25">
      <c r="A27" s="373"/>
      <c r="B27" s="373"/>
      <c r="C27" s="373"/>
      <c r="D27" s="376"/>
      <c r="E27" s="379"/>
      <c r="F27" s="382"/>
      <c r="G27" s="387"/>
      <c r="H27" s="387"/>
      <c r="I27" s="387"/>
      <c r="J27" s="387"/>
      <c r="K27" s="57" t="s">
        <v>182</v>
      </c>
      <c r="L27" s="48">
        <v>0</v>
      </c>
      <c r="M27" s="48">
        <v>0</v>
      </c>
      <c r="N27" s="48">
        <v>0</v>
      </c>
    </row>
    <row r="28" spans="1:14" s="38" customFormat="1" ht="22.5" customHeight="1" x14ac:dyDescent="0.25">
      <c r="A28" s="373"/>
      <c r="B28" s="373"/>
      <c r="C28" s="373"/>
      <c r="D28" s="376"/>
      <c r="E28" s="379"/>
      <c r="F28" s="382"/>
      <c r="G28" s="387"/>
      <c r="H28" s="387"/>
      <c r="I28" s="387"/>
      <c r="J28" s="387"/>
      <c r="K28" s="46" t="s">
        <v>455</v>
      </c>
      <c r="L28" s="48">
        <f>SUM(L30:L36)</f>
        <v>23386.06</v>
      </c>
      <c r="M28" s="48">
        <v>23576.434000000001</v>
      </c>
      <c r="N28" s="48">
        <v>23576.43</v>
      </c>
    </row>
    <row r="29" spans="1:14" s="38" customFormat="1" ht="23.25" customHeight="1" x14ac:dyDescent="0.25">
      <c r="A29" s="374"/>
      <c r="B29" s="374"/>
      <c r="C29" s="374"/>
      <c r="D29" s="377"/>
      <c r="E29" s="380"/>
      <c r="F29" s="383"/>
      <c r="G29" s="388"/>
      <c r="H29" s="388"/>
      <c r="I29" s="388"/>
      <c r="J29" s="388"/>
      <c r="K29" s="57" t="s">
        <v>299</v>
      </c>
      <c r="L29" s="48">
        <v>0</v>
      </c>
      <c r="M29" s="48">
        <v>0</v>
      </c>
      <c r="N29" s="48">
        <v>0</v>
      </c>
    </row>
    <row r="30" spans="1:14" ht="42" customHeight="1" x14ac:dyDescent="0.25">
      <c r="A30" s="28" t="s">
        <v>58</v>
      </c>
      <c r="B30" s="133" t="s">
        <v>343</v>
      </c>
      <c r="C30" s="27" t="s">
        <v>345</v>
      </c>
      <c r="D30" s="27" t="s">
        <v>347</v>
      </c>
      <c r="E30" s="27" t="s">
        <v>115</v>
      </c>
      <c r="F30" s="22" t="s">
        <v>69</v>
      </c>
      <c r="G30" s="313">
        <v>190</v>
      </c>
      <c r="H30" s="311" t="s">
        <v>275</v>
      </c>
      <c r="I30" s="603">
        <v>190</v>
      </c>
      <c r="J30" s="311">
        <v>190</v>
      </c>
      <c r="K30" s="369" t="s">
        <v>455</v>
      </c>
      <c r="L30" s="362">
        <v>23386.06</v>
      </c>
      <c r="M30" s="365">
        <v>0</v>
      </c>
      <c r="N30" s="365">
        <v>0</v>
      </c>
    </row>
    <row r="31" spans="1:14" ht="41.25" customHeight="1" x14ac:dyDescent="0.25">
      <c r="A31" s="28" t="s">
        <v>58</v>
      </c>
      <c r="B31" s="133" t="s">
        <v>343</v>
      </c>
      <c r="C31" s="27" t="s">
        <v>148</v>
      </c>
      <c r="D31" s="27" t="s">
        <v>347</v>
      </c>
      <c r="E31" s="27" t="s">
        <v>115</v>
      </c>
      <c r="F31" s="22" t="s">
        <v>69</v>
      </c>
      <c r="G31" s="313">
        <v>157</v>
      </c>
      <c r="H31" s="311" t="s">
        <v>275</v>
      </c>
      <c r="I31" s="603">
        <v>157</v>
      </c>
      <c r="J31" s="311">
        <v>157</v>
      </c>
      <c r="K31" s="370"/>
      <c r="L31" s="363"/>
      <c r="M31" s="366"/>
      <c r="N31" s="366"/>
    </row>
    <row r="32" spans="1:14" ht="44.25" customHeight="1" x14ac:dyDescent="0.25">
      <c r="A32" s="28" t="s">
        <v>58</v>
      </c>
      <c r="B32" s="133" t="s">
        <v>343</v>
      </c>
      <c r="C32" s="27" t="s">
        <v>129</v>
      </c>
      <c r="D32" s="27" t="s">
        <v>347</v>
      </c>
      <c r="E32" s="27" t="s">
        <v>115</v>
      </c>
      <c r="F32" s="22" t="s">
        <v>69</v>
      </c>
      <c r="G32" s="313">
        <v>72</v>
      </c>
      <c r="H32" s="311" t="s">
        <v>275</v>
      </c>
      <c r="I32" s="603">
        <v>72</v>
      </c>
      <c r="J32" s="311">
        <v>72</v>
      </c>
      <c r="K32" s="370"/>
      <c r="L32" s="363"/>
      <c r="M32" s="366"/>
      <c r="N32" s="366"/>
    </row>
    <row r="33" spans="1:14" ht="41.25" customHeight="1" x14ac:dyDescent="0.25">
      <c r="A33" s="28" t="s">
        <v>58</v>
      </c>
      <c r="B33" s="133" t="s">
        <v>343</v>
      </c>
      <c r="C33" s="27" t="s">
        <v>149</v>
      </c>
      <c r="D33" s="27" t="s">
        <v>347</v>
      </c>
      <c r="E33" s="27" t="s">
        <v>115</v>
      </c>
      <c r="F33" s="22" t="s">
        <v>69</v>
      </c>
      <c r="G33" s="313">
        <v>48</v>
      </c>
      <c r="H33" s="311" t="s">
        <v>275</v>
      </c>
      <c r="I33" s="603">
        <v>48</v>
      </c>
      <c r="J33" s="311">
        <v>48</v>
      </c>
      <c r="K33" s="370"/>
      <c r="L33" s="363"/>
      <c r="M33" s="366"/>
      <c r="N33" s="366"/>
    </row>
    <row r="34" spans="1:14" ht="44.25" customHeight="1" x14ac:dyDescent="0.25">
      <c r="A34" s="28" t="s">
        <v>58</v>
      </c>
      <c r="B34" s="133" t="s">
        <v>343</v>
      </c>
      <c r="C34" s="27" t="s">
        <v>344</v>
      </c>
      <c r="D34" s="27" t="s">
        <v>347</v>
      </c>
      <c r="E34" s="27" t="s">
        <v>115</v>
      </c>
      <c r="F34" s="22" t="s">
        <v>69</v>
      </c>
      <c r="G34" s="313">
        <v>51</v>
      </c>
      <c r="H34" s="311" t="s">
        <v>275</v>
      </c>
      <c r="I34" s="313">
        <v>51</v>
      </c>
      <c r="J34" s="313">
        <v>51</v>
      </c>
      <c r="K34" s="370"/>
      <c r="L34" s="363"/>
      <c r="M34" s="366"/>
      <c r="N34" s="366"/>
    </row>
    <row r="35" spans="1:14" ht="44.25" customHeight="1" x14ac:dyDescent="0.25">
      <c r="A35" s="217" t="s">
        <v>58</v>
      </c>
      <c r="B35" s="217" t="s">
        <v>343</v>
      </c>
      <c r="C35" s="27" t="s">
        <v>586</v>
      </c>
      <c r="D35" s="27" t="s">
        <v>347</v>
      </c>
      <c r="E35" s="27" t="s">
        <v>115</v>
      </c>
      <c r="F35" s="218" t="s">
        <v>69</v>
      </c>
      <c r="G35" s="313">
        <v>26</v>
      </c>
      <c r="H35" s="311" t="s">
        <v>275</v>
      </c>
      <c r="I35" s="313">
        <v>26</v>
      </c>
      <c r="J35" s="313">
        <v>26</v>
      </c>
      <c r="K35" s="371"/>
      <c r="L35" s="364"/>
      <c r="M35" s="367"/>
      <c r="N35" s="367"/>
    </row>
    <row r="36" spans="1:14" ht="30" customHeight="1" x14ac:dyDescent="0.25">
      <c r="A36" s="28" t="s">
        <v>58</v>
      </c>
      <c r="B36" s="133" t="s">
        <v>85</v>
      </c>
      <c r="C36" s="27" t="s">
        <v>148</v>
      </c>
      <c r="D36" s="34" t="s">
        <v>244</v>
      </c>
      <c r="E36" s="27" t="s">
        <v>115</v>
      </c>
      <c r="F36" s="22" t="s">
        <v>69</v>
      </c>
      <c r="G36" s="313">
        <v>15</v>
      </c>
      <c r="H36" s="311" t="s">
        <v>275</v>
      </c>
      <c r="I36" s="603">
        <v>15</v>
      </c>
      <c r="J36" s="313">
        <v>15</v>
      </c>
      <c r="K36" s="47" t="s">
        <v>455</v>
      </c>
      <c r="L36" s="74">
        <v>0</v>
      </c>
      <c r="M36" s="44">
        <v>0</v>
      </c>
      <c r="N36" s="44">
        <v>0</v>
      </c>
    </row>
    <row r="37" spans="1:14" s="38" customFormat="1" ht="19.5" customHeight="1" x14ac:dyDescent="0.25">
      <c r="A37" s="372" t="s">
        <v>58</v>
      </c>
      <c r="B37" s="372" t="s">
        <v>350</v>
      </c>
      <c r="C37" s="372" t="s">
        <v>13</v>
      </c>
      <c r="D37" s="389" t="s">
        <v>349</v>
      </c>
      <c r="E37" s="378" t="s">
        <v>138</v>
      </c>
      <c r="F37" s="381" t="s">
        <v>98</v>
      </c>
      <c r="G37" s="381">
        <v>0</v>
      </c>
      <c r="H37" s="372" t="s">
        <v>85</v>
      </c>
      <c r="I37" s="372" t="s">
        <v>174</v>
      </c>
      <c r="J37" s="372" t="s">
        <v>177</v>
      </c>
      <c r="K37" s="57" t="s">
        <v>181</v>
      </c>
      <c r="L37" s="48">
        <f>L38+L39+L40</f>
        <v>0</v>
      </c>
      <c r="M37" s="48">
        <f>M38+M39+M40</f>
        <v>0</v>
      </c>
      <c r="N37" s="48">
        <f>N38+N39+N40</f>
        <v>83811.25</v>
      </c>
    </row>
    <row r="38" spans="1:14" s="38" customFormat="1" ht="19.5" customHeight="1" x14ac:dyDescent="0.25">
      <c r="A38" s="373"/>
      <c r="B38" s="373"/>
      <c r="C38" s="373"/>
      <c r="D38" s="390"/>
      <c r="E38" s="379"/>
      <c r="F38" s="382"/>
      <c r="G38" s="382"/>
      <c r="H38" s="373"/>
      <c r="I38" s="373"/>
      <c r="J38" s="373"/>
      <c r="K38" s="57" t="s">
        <v>182</v>
      </c>
      <c r="L38" s="48">
        <v>0</v>
      </c>
      <c r="M38" s="48">
        <v>0</v>
      </c>
      <c r="N38" s="48">
        <v>0</v>
      </c>
    </row>
    <row r="39" spans="1:14" s="38" customFormat="1" ht="20.25" customHeight="1" x14ac:dyDescent="0.25">
      <c r="A39" s="373"/>
      <c r="B39" s="373"/>
      <c r="C39" s="373"/>
      <c r="D39" s="390"/>
      <c r="E39" s="379"/>
      <c r="F39" s="382"/>
      <c r="G39" s="382"/>
      <c r="H39" s="373"/>
      <c r="I39" s="373"/>
      <c r="J39" s="373"/>
      <c r="K39" s="46" t="s">
        <v>455</v>
      </c>
      <c r="L39" s="48">
        <v>0</v>
      </c>
      <c r="M39" s="48">
        <f>M41</f>
        <v>0</v>
      </c>
      <c r="N39" s="48">
        <f>N41</f>
        <v>83811.25</v>
      </c>
    </row>
    <row r="40" spans="1:14" s="38" customFormat="1" ht="18" customHeight="1" x14ac:dyDescent="0.25">
      <c r="A40" s="374"/>
      <c r="B40" s="374"/>
      <c r="C40" s="374"/>
      <c r="D40" s="391"/>
      <c r="E40" s="380"/>
      <c r="F40" s="383"/>
      <c r="G40" s="383"/>
      <c r="H40" s="374"/>
      <c r="I40" s="374"/>
      <c r="J40" s="374"/>
      <c r="K40" s="57" t="s">
        <v>299</v>
      </c>
      <c r="L40" s="48">
        <v>0</v>
      </c>
      <c r="M40" s="48">
        <v>0</v>
      </c>
      <c r="N40" s="48">
        <v>0</v>
      </c>
    </row>
    <row r="41" spans="1:14" ht="30" customHeight="1" x14ac:dyDescent="0.25">
      <c r="A41" s="116" t="s">
        <v>58</v>
      </c>
      <c r="B41" s="116" t="s">
        <v>350</v>
      </c>
      <c r="C41" s="120" t="s">
        <v>587</v>
      </c>
      <c r="D41" s="123" t="s">
        <v>448</v>
      </c>
      <c r="E41" s="120" t="s">
        <v>138</v>
      </c>
      <c r="F41" s="118" t="s">
        <v>98</v>
      </c>
      <c r="G41" s="118">
        <v>0</v>
      </c>
      <c r="H41" s="116" t="s">
        <v>85</v>
      </c>
      <c r="I41" s="116" t="s">
        <v>174</v>
      </c>
      <c r="J41" s="116" t="s">
        <v>177</v>
      </c>
      <c r="K41" s="47" t="s">
        <v>455</v>
      </c>
      <c r="L41" s="44">
        <v>0</v>
      </c>
      <c r="M41" s="158">
        <v>0</v>
      </c>
      <c r="N41" s="158">
        <v>83811.25</v>
      </c>
    </row>
    <row r="42" spans="1:14" ht="19.5" customHeight="1" x14ac:dyDescent="0.25">
      <c r="A42" s="372" t="s">
        <v>58</v>
      </c>
      <c r="B42" s="372" t="s">
        <v>351</v>
      </c>
      <c r="C42" s="372" t="s">
        <v>13</v>
      </c>
      <c r="D42" s="404" t="s">
        <v>352</v>
      </c>
      <c r="E42" s="378" t="s">
        <v>138</v>
      </c>
      <c r="F42" s="381" t="s">
        <v>98</v>
      </c>
      <c r="G42" s="381">
        <v>1</v>
      </c>
      <c r="H42" s="372" t="s">
        <v>85</v>
      </c>
      <c r="I42" s="372" t="s">
        <v>174</v>
      </c>
      <c r="J42" s="372" t="s">
        <v>174</v>
      </c>
      <c r="K42" s="57" t="s">
        <v>181</v>
      </c>
      <c r="L42" s="48">
        <f>L43+L44+L45</f>
        <v>20576.52</v>
      </c>
      <c r="M42" s="48">
        <f>SUM(M43:M45)</f>
        <v>0</v>
      </c>
      <c r="N42" s="48">
        <f>SUM(N43:N45)</f>
        <v>0</v>
      </c>
    </row>
    <row r="43" spans="1:14" ht="18.75" customHeight="1" x14ac:dyDescent="0.25">
      <c r="A43" s="373"/>
      <c r="B43" s="373"/>
      <c r="C43" s="373"/>
      <c r="D43" s="405"/>
      <c r="E43" s="379"/>
      <c r="F43" s="382"/>
      <c r="G43" s="382"/>
      <c r="H43" s="373"/>
      <c r="I43" s="373"/>
      <c r="J43" s="373"/>
      <c r="K43" s="57" t="s">
        <v>182</v>
      </c>
      <c r="L43" s="48">
        <v>0</v>
      </c>
      <c r="M43" s="48">
        <v>0</v>
      </c>
      <c r="N43" s="48">
        <v>0</v>
      </c>
    </row>
    <row r="44" spans="1:14" ht="19.5" customHeight="1" x14ac:dyDescent="0.25">
      <c r="A44" s="373"/>
      <c r="B44" s="373"/>
      <c r="C44" s="373"/>
      <c r="D44" s="405"/>
      <c r="E44" s="379"/>
      <c r="F44" s="382"/>
      <c r="G44" s="382"/>
      <c r="H44" s="373"/>
      <c r="I44" s="373"/>
      <c r="J44" s="373"/>
      <c r="K44" s="46" t="s">
        <v>455</v>
      </c>
      <c r="L44" s="48">
        <f>L46</f>
        <v>20576.52</v>
      </c>
      <c r="M44" s="48">
        <v>0</v>
      </c>
      <c r="N44" s="48">
        <v>0</v>
      </c>
    </row>
    <row r="45" spans="1:14" ht="18.75" customHeight="1" x14ac:dyDescent="0.25">
      <c r="A45" s="374"/>
      <c r="B45" s="374"/>
      <c r="C45" s="374"/>
      <c r="D45" s="406"/>
      <c r="E45" s="380"/>
      <c r="F45" s="383"/>
      <c r="G45" s="383"/>
      <c r="H45" s="374"/>
      <c r="I45" s="374"/>
      <c r="J45" s="374"/>
      <c r="K45" s="57" t="s">
        <v>299</v>
      </c>
      <c r="L45" s="48">
        <v>0</v>
      </c>
      <c r="M45" s="48">
        <v>0</v>
      </c>
      <c r="N45" s="48">
        <v>0</v>
      </c>
    </row>
    <row r="46" spans="1:14" ht="43.5" customHeight="1" x14ac:dyDescent="0.25">
      <c r="A46" s="126" t="s">
        <v>58</v>
      </c>
      <c r="B46" s="126" t="s">
        <v>351</v>
      </c>
      <c r="C46" s="161" t="s">
        <v>587</v>
      </c>
      <c r="D46" s="99" t="s">
        <v>449</v>
      </c>
      <c r="E46" s="124" t="s">
        <v>138</v>
      </c>
      <c r="F46" s="127" t="s">
        <v>98</v>
      </c>
      <c r="G46" s="127">
        <v>1</v>
      </c>
      <c r="H46" s="126" t="s">
        <v>275</v>
      </c>
      <c r="I46" s="126" t="s">
        <v>174</v>
      </c>
      <c r="J46" s="126" t="s">
        <v>174</v>
      </c>
      <c r="K46" s="47" t="s">
        <v>455</v>
      </c>
      <c r="L46" s="44">
        <v>20576.52</v>
      </c>
      <c r="M46" s="44">
        <v>0</v>
      </c>
      <c r="N46" s="44">
        <v>0</v>
      </c>
    </row>
    <row r="47" spans="1:14" ht="21.75" customHeight="1" x14ac:dyDescent="0.25">
      <c r="A47" s="372" t="s">
        <v>58</v>
      </c>
      <c r="B47" s="372" t="s">
        <v>354</v>
      </c>
      <c r="C47" s="372" t="s">
        <v>13</v>
      </c>
      <c r="D47" s="404" t="s">
        <v>353</v>
      </c>
      <c r="E47" s="396" t="s">
        <v>138</v>
      </c>
      <c r="F47" s="368" t="s">
        <v>98</v>
      </c>
      <c r="G47" s="368">
        <v>0</v>
      </c>
      <c r="H47" s="368" t="s">
        <v>85</v>
      </c>
      <c r="I47" s="368">
        <v>0</v>
      </c>
      <c r="J47" s="368">
        <v>1</v>
      </c>
      <c r="K47" s="57" t="s">
        <v>181</v>
      </c>
      <c r="L47" s="48">
        <f>SUM(L48:L50)</f>
        <v>1833.1</v>
      </c>
      <c r="M47" s="125">
        <f>SUM(M48:M50)</f>
        <v>0</v>
      </c>
      <c r="N47" s="125">
        <f>SUM(N48:N50)</f>
        <v>76317.08</v>
      </c>
    </row>
    <row r="48" spans="1:14" ht="21.75" customHeight="1" x14ac:dyDescent="0.25">
      <c r="A48" s="373"/>
      <c r="B48" s="373"/>
      <c r="C48" s="373"/>
      <c r="D48" s="405"/>
      <c r="E48" s="396"/>
      <c r="F48" s="368"/>
      <c r="G48" s="368"/>
      <c r="H48" s="368"/>
      <c r="I48" s="368"/>
      <c r="J48" s="368"/>
      <c r="K48" s="57" t="s">
        <v>182</v>
      </c>
      <c r="L48" s="48">
        <v>0</v>
      </c>
      <c r="M48" s="125">
        <v>0</v>
      </c>
      <c r="N48" s="125">
        <v>0</v>
      </c>
    </row>
    <row r="49" spans="1:14" ht="21.75" customHeight="1" x14ac:dyDescent="0.25">
      <c r="A49" s="373"/>
      <c r="B49" s="373"/>
      <c r="C49" s="373"/>
      <c r="D49" s="405"/>
      <c r="E49" s="396" t="s">
        <v>630</v>
      </c>
      <c r="F49" s="368" t="s">
        <v>98</v>
      </c>
      <c r="G49" s="368">
        <v>1</v>
      </c>
      <c r="H49" s="368" t="s">
        <v>85</v>
      </c>
      <c r="I49" s="368" t="s">
        <v>85</v>
      </c>
      <c r="J49" s="368" t="s">
        <v>85</v>
      </c>
      <c r="K49" s="46" t="s">
        <v>455</v>
      </c>
      <c r="L49" s="48">
        <f>L51+L52</f>
        <v>1833.1</v>
      </c>
      <c r="M49" s="48">
        <f t="shared" ref="M49:N49" si="1">M51+M52</f>
        <v>0</v>
      </c>
      <c r="N49" s="48">
        <f t="shared" si="1"/>
        <v>76317.08</v>
      </c>
    </row>
    <row r="50" spans="1:14" ht="21.75" customHeight="1" x14ac:dyDescent="0.25">
      <c r="A50" s="374"/>
      <c r="B50" s="374"/>
      <c r="C50" s="374"/>
      <c r="D50" s="406"/>
      <c r="E50" s="396"/>
      <c r="F50" s="368"/>
      <c r="G50" s="368"/>
      <c r="H50" s="368"/>
      <c r="I50" s="368"/>
      <c r="J50" s="368"/>
      <c r="K50" s="57" t="s">
        <v>299</v>
      </c>
      <c r="L50" s="48">
        <v>0</v>
      </c>
      <c r="M50" s="125">
        <v>0</v>
      </c>
      <c r="N50" s="125">
        <v>0</v>
      </c>
    </row>
    <row r="51" spans="1:14" ht="21.75" customHeight="1" x14ac:dyDescent="0.25">
      <c r="A51" s="427" t="s">
        <v>58</v>
      </c>
      <c r="B51" s="345" t="s">
        <v>354</v>
      </c>
      <c r="C51" s="347" t="s">
        <v>83</v>
      </c>
      <c r="D51" s="438" t="s">
        <v>568</v>
      </c>
      <c r="E51" s="308" t="s">
        <v>630</v>
      </c>
      <c r="F51" s="313" t="s">
        <v>98</v>
      </c>
      <c r="G51" s="310">
        <v>1</v>
      </c>
      <c r="H51" s="301" t="s">
        <v>85</v>
      </c>
      <c r="I51" s="301" t="s">
        <v>85</v>
      </c>
      <c r="J51" s="301" t="s">
        <v>85</v>
      </c>
      <c r="K51" s="47" t="s">
        <v>455</v>
      </c>
      <c r="L51" s="604">
        <v>1833.1</v>
      </c>
      <c r="M51" s="604">
        <v>0</v>
      </c>
      <c r="N51" s="604">
        <v>0</v>
      </c>
    </row>
    <row r="52" spans="1:14" ht="28.5" customHeight="1" x14ac:dyDescent="0.25">
      <c r="A52" s="429"/>
      <c r="B52" s="346"/>
      <c r="C52" s="348"/>
      <c r="D52" s="439"/>
      <c r="E52" s="124" t="s">
        <v>138</v>
      </c>
      <c r="F52" s="127" t="s">
        <v>98</v>
      </c>
      <c r="G52" s="119">
        <v>0</v>
      </c>
      <c r="H52" s="117" t="s">
        <v>85</v>
      </c>
      <c r="I52" s="167" t="s">
        <v>174</v>
      </c>
      <c r="J52" s="117" t="s">
        <v>177</v>
      </c>
      <c r="K52" s="47" t="s">
        <v>455</v>
      </c>
      <c r="L52" s="604">
        <v>0</v>
      </c>
      <c r="M52" s="604">
        <v>0</v>
      </c>
      <c r="N52" s="604">
        <v>76317.08</v>
      </c>
    </row>
    <row r="53" spans="1:14" ht="21.75" customHeight="1" x14ac:dyDescent="0.25">
      <c r="A53" s="372" t="s">
        <v>58</v>
      </c>
      <c r="B53" s="372" t="s">
        <v>356</v>
      </c>
      <c r="C53" s="372" t="s">
        <v>13</v>
      </c>
      <c r="D53" s="404" t="s">
        <v>355</v>
      </c>
      <c r="E53" s="378" t="s">
        <v>138</v>
      </c>
      <c r="F53" s="381" t="s">
        <v>98</v>
      </c>
      <c r="G53" s="381">
        <v>0</v>
      </c>
      <c r="H53" s="372" t="s">
        <v>85</v>
      </c>
      <c r="I53" s="372" t="s">
        <v>177</v>
      </c>
      <c r="J53" s="372" t="s">
        <v>174</v>
      </c>
      <c r="K53" s="57" t="s">
        <v>181</v>
      </c>
      <c r="L53" s="48">
        <f>SUM(L54:L56)</f>
        <v>0</v>
      </c>
      <c r="M53" s="125">
        <f>SUM(M54:M56)</f>
        <v>0</v>
      </c>
      <c r="N53" s="48">
        <f>SUM(N54:N56)</f>
        <v>49815.82</v>
      </c>
    </row>
    <row r="54" spans="1:14" ht="21.75" customHeight="1" x14ac:dyDescent="0.25">
      <c r="A54" s="373"/>
      <c r="B54" s="373"/>
      <c r="C54" s="373"/>
      <c r="D54" s="405"/>
      <c r="E54" s="379"/>
      <c r="F54" s="382"/>
      <c r="G54" s="382"/>
      <c r="H54" s="373"/>
      <c r="I54" s="373"/>
      <c r="J54" s="373"/>
      <c r="K54" s="57" t="s">
        <v>182</v>
      </c>
      <c r="L54" s="48">
        <v>0</v>
      </c>
      <c r="M54" s="125">
        <v>0</v>
      </c>
      <c r="N54" s="48">
        <v>0</v>
      </c>
    </row>
    <row r="55" spans="1:14" ht="21.75" customHeight="1" x14ac:dyDescent="0.25">
      <c r="A55" s="373"/>
      <c r="B55" s="373"/>
      <c r="C55" s="373"/>
      <c r="D55" s="405"/>
      <c r="E55" s="379"/>
      <c r="F55" s="382"/>
      <c r="G55" s="382"/>
      <c r="H55" s="373"/>
      <c r="I55" s="373"/>
      <c r="J55" s="373"/>
      <c r="K55" s="46" t="s">
        <v>455</v>
      </c>
      <c r="L55" s="48">
        <v>0</v>
      </c>
      <c r="M55" s="125">
        <f>M57</f>
        <v>0</v>
      </c>
      <c r="N55" s="48">
        <f>N57</f>
        <v>49815.82</v>
      </c>
    </row>
    <row r="56" spans="1:14" ht="21.75" customHeight="1" x14ac:dyDescent="0.25">
      <c r="A56" s="374"/>
      <c r="B56" s="374"/>
      <c r="C56" s="374"/>
      <c r="D56" s="406"/>
      <c r="E56" s="380"/>
      <c r="F56" s="383"/>
      <c r="G56" s="383"/>
      <c r="H56" s="374"/>
      <c r="I56" s="374"/>
      <c r="J56" s="374"/>
      <c r="K56" s="57" t="s">
        <v>299</v>
      </c>
      <c r="L56" s="48">
        <v>0</v>
      </c>
      <c r="M56" s="125">
        <v>0</v>
      </c>
      <c r="N56" s="48">
        <v>0</v>
      </c>
    </row>
    <row r="57" spans="1:14" ht="27.75" customHeight="1" x14ac:dyDescent="0.25">
      <c r="A57" s="126" t="s">
        <v>58</v>
      </c>
      <c r="B57" s="126" t="s">
        <v>356</v>
      </c>
      <c r="C57" s="124" t="s">
        <v>83</v>
      </c>
      <c r="D57" s="99" t="s">
        <v>450</v>
      </c>
      <c r="E57" s="124" t="s">
        <v>138</v>
      </c>
      <c r="F57" s="127" t="s">
        <v>98</v>
      </c>
      <c r="G57" s="119">
        <v>0</v>
      </c>
      <c r="H57" s="117" t="s">
        <v>85</v>
      </c>
      <c r="I57" s="117" t="s">
        <v>177</v>
      </c>
      <c r="J57" s="117" t="s">
        <v>174</v>
      </c>
      <c r="K57" s="47" t="s">
        <v>455</v>
      </c>
      <c r="L57" s="122">
        <v>0</v>
      </c>
      <c r="M57" s="604">
        <v>0</v>
      </c>
      <c r="N57" s="604">
        <v>49815.82</v>
      </c>
    </row>
    <row r="58" spans="1:14" ht="21.75" customHeight="1" x14ac:dyDescent="0.25">
      <c r="A58" s="372" t="s">
        <v>58</v>
      </c>
      <c r="B58" s="372" t="s">
        <v>357</v>
      </c>
      <c r="C58" s="372" t="s">
        <v>13</v>
      </c>
      <c r="D58" s="404" t="s">
        <v>358</v>
      </c>
      <c r="E58" s="378" t="s">
        <v>138</v>
      </c>
      <c r="F58" s="381" t="s">
        <v>98</v>
      </c>
      <c r="G58" s="381">
        <v>0</v>
      </c>
      <c r="H58" s="372" t="s">
        <v>85</v>
      </c>
      <c r="I58" s="372" t="s">
        <v>174</v>
      </c>
      <c r="J58" s="372" t="s">
        <v>177</v>
      </c>
      <c r="K58" s="57" t="s">
        <v>181</v>
      </c>
      <c r="L58" s="48">
        <f>SUM(L59:L61)</f>
        <v>0</v>
      </c>
      <c r="M58" s="125">
        <f>SUM(M59:M61)</f>
        <v>0</v>
      </c>
      <c r="N58" s="125">
        <f>SUM(N59:N61)</f>
        <v>108276.08</v>
      </c>
    </row>
    <row r="59" spans="1:14" ht="21.75" customHeight="1" x14ac:dyDescent="0.25">
      <c r="A59" s="373"/>
      <c r="B59" s="373"/>
      <c r="C59" s="373"/>
      <c r="D59" s="405"/>
      <c r="E59" s="379"/>
      <c r="F59" s="382"/>
      <c r="G59" s="382"/>
      <c r="H59" s="373"/>
      <c r="I59" s="373"/>
      <c r="J59" s="373"/>
      <c r="K59" s="57" t="s">
        <v>182</v>
      </c>
      <c r="L59" s="48">
        <v>0</v>
      </c>
      <c r="M59" s="125">
        <v>0</v>
      </c>
      <c r="N59" s="125">
        <v>0</v>
      </c>
    </row>
    <row r="60" spans="1:14" ht="21.75" customHeight="1" x14ac:dyDescent="0.25">
      <c r="A60" s="373"/>
      <c r="B60" s="373"/>
      <c r="C60" s="373"/>
      <c r="D60" s="405"/>
      <c r="E60" s="379"/>
      <c r="F60" s="382"/>
      <c r="G60" s="382"/>
      <c r="H60" s="373"/>
      <c r="I60" s="373"/>
      <c r="J60" s="373"/>
      <c r="K60" s="46" t="s">
        <v>455</v>
      </c>
      <c r="L60" s="48">
        <v>0</v>
      </c>
      <c r="M60" s="125">
        <f>M62</f>
        <v>0</v>
      </c>
      <c r="N60" s="125">
        <f>N62</f>
        <v>108276.08</v>
      </c>
    </row>
    <row r="61" spans="1:14" ht="21.75" customHeight="1" x14ac:dyDescent="0.25">
      <c r="A61" s="374"/>
      <c r="B61" s="374"/>
      <c r="C61" s="374"/>
      <c r="D61" s="406"/>
      <c r="E61" s="380"/>
      <c r="F61" s="383"/>
      <c r="G61" s="383"/>
      <c r="H61" s="374"/>
      <c r="I61" s="374"/>
      <c r="J61" s="374"/>
      <c r="K61" s="57" t="s">
        <v>299</v>
      </c>
      <c r="L61" s="48">
        <v>0</v>
      </c>
      <c r="M61" s="125">
        <v>0</v>
      </c>
      <c r="N61" s="125">
        <v>0</v>
      </c>
    </row>
    <row r="62" spans="1:14" ht="30" customHeight="1" x14ac:dyDescent="0.25">
      <c r="A62" s="126" t="s">
        <v>58</v>
      </c>
      <c r="B62" s="126" t="s">
        <v>357</v>
      </c>
      <c r="C62" s="124" t="s">
        <v>83</v>
      </c>
      <c r="D62" s="99" t="s">
        <v>451</v>
      </c>
      <c r="E62" s="124" t="s">
        <v>138</v>
      </c>
      <c r="F62" s="127" t="s">
        <v>98</v>
      </c>
      <c r="G62" s="119">
        <v>0</v>
      </c>
      <c r="H62" s="117" t="s">
        <v>85</v>
      </c>
      <c r="I62" s="167" t="s">
        <v>174</v>
      </c>
      <c r="J62" s="117" t="s">
        <v>177</v>
      </c>
      <c r="K62" s="47" t="s">
        <v>455</v>
      </c>
      <c r="L62" s="122">
        <v>0</v>
      </c>
      <c r="M62" s="219">
        <v>0</v>
      </c>
      <c r="N62" s="122">
        <v>108276.08</v>
      </c>
    </row>
    <row r="63" spans="1:14" ht="21.75" customHeight="1" x14ac:dyDescent="0.25">
      <c r="A63" s="372" t="s">
        <v>58</v>
      </c>
      <c r="B63" s="372" t="s">
        <v>360</v>
      </c>
      <c r="C63" s="372" t="s">
        <v>13</v>
      </c>
      <c r="D63" s="404" t="s">
        <v>359</v>
      </c>
      <c r="E63" s="378" t="s">
        <v>136</v>
      </c>
      <c r="F63" s="381" t="s">
        <v>98</v>
      </c>
      <c r="G63" s="381">
        <v>0</v>
      </c>
      <c r="H63" s="372" t="s">
        <v>85</v>
      </c>
      <c r="I63" s="381">
        <v>0</v>
      </c>
      <c r="J63" s="381">
        <v>1</v>
      </c>
      <c r="K63" s="57" t="s">
        <v>181</v>
      </c>
      <c r="L63" s="48">
        <f>SUM(L64:L66)</f>
        <v>0</v>
      </c>
      <c r="M63" s="48">
        <f>SUM(M64:M66)</f>
        <v>0</v>
      </c>
      <c r="N63" s="125">
        <f>SUM(N64:N66)</f>
        <v>37457.589999999997</v>
      </c>
    </row>
    <row r="64" spans="1:14" ht="21.75" customHeight="1" x14ac:dyDescent="0.25">
      <c r="A64" s="373"/>
      <c r="B64" s="373"/>
      <c r="C64" s="373"/>
      <c r="D64" s="405"/>
      <c r="E64" s="380"/>
      <c r="F64" s="383"/>
      <c r="G64" s="383"/>
      <c r="H64" s="373"/>
      <c r="I64" s="383"/>
      <c r="J64" s="383"/>
      <c r="K64" s="57" t="s">
        <v>182</v>
      </c>
      <c r="L64" s="48">
        <v>0</v>
      </c>
      <c r="M64" s="48">
        <v>0</v>
      </c>
      <c r="N64" s="125">
        <v>0</v>
      </c>
    </row>
    <row r="65" spans="1:14" ht="21.75" customHeight="1" x14ac:dyDescent="0.25">
      <c r="A65" s="373"/>
      <c r="B65" s="373"/>
      <c r="C65" s="373"/>
      <c r="D65" s="405"/>
      <c r="E65" s="378" t="s">
        <v>404</v>
      </c>
      <c r="F65" s="381" t="s">
        <v>98</v>
      </c>
      <c r="G65" s="381">
        <v>0</v>
      </c>
      <c r="H65" s="373"/>
      <c r="I65" s="381">
        <v>0</v>
      </c>
      <c r="J65" s="381">
        <v>2</v>
      </c>
      <c r="K65" s="46" t="s">
        <v>455</v>
      </c>
      <c r="L65" s="48">
        <v>0</v>
      </c>
      <c r="M65" s="48">
        <v>0</v>
      </c>
      <c r="N65" s="125">
        <f>N67</f>
        <v>37457.589999999997</v>
      </c>
    </row>
    <row r="66" spans="1:14" ht="21.75" customHeight="1" x14ac:dyDescent="0.25">
      <c r="A66" s="374"/>
      <c r="B66" s="374"/>
      <c r="C66" s="374"/>
      <c r="D66" s="406"/>
      <c r="E66" s="380"/>
      <c r="F66" s="383"/>
      <c r="G66" s="383"/>
      <c r="H66" s="374"/>
      <c r="I66" s="383"/>
      <c r="J66" s="383"/>
      <c r="K66" s="57" t="s">
        <v>299</v>
      </c>
      <c r="L66" s="48">
        <v>0</v>
      </c>
      <c r="M66" s="48">
        <v>0</v>
      </c>
      <c r="N66" s="125">
        <v>0</v>
      </c>
    </row>
    <row r="67" spans="1:14" ht="25.15" customHeight="1" x14ac:dyDescent="0.25">
      <c r="A67" s="345" t="s">
        <v>58</v>
      </c>
      <c r="B67" s="345" t="s">
        <v>360</v>
      </c>
      <c r="C67" s="347" t="s">
        <v>83</v>
      </c>
      <c r="D67" s="438" t="s">
        <v>452</v>
      </c>
      <c r="E67" s="124" t="s">
        <v>136</v>
      </c>
      <c r="F67" s="119" t="s">
        <v>98</v>
      </c>
      <c r="G67" s="119">
        <v>0</v>
      </c>
      <c r="H67" s="384" t="s">
        <v>85</v>
      </c>
      <c r="I67" s="117">
        <v>0</v>
      </c>
      <c r="J67" s="117">
        <v>1</v>
      </c>
      <c r="K67" s="369" t="s">
        <v>455</v>
      </c>
      <c r="L67" s="365">
        <v>0</v>
      </c>
      <c r="M67" s="365">
        <v>0</v>
      </c>
      <c r="N67" s="365">
        <v>37457.589999999997</v>
      </c>
    </row>
    <row r="68" spans="1:14" ht="30" customHeight="1" x14ac:dyDescent="0.25">
      <c r="A68" s="346"/>
      <c r="B68" s="346"/>
      <c r="C68" s="348"/>
      <c r="D68" s="439"/>
      <c r="E68" s="124" t="s">
        <v>405</v>
      </c>
      <c r="F68" s="119" t="s">
        <v>98</v>
      </c>
      <c r="G68" s="119">
        <v>0</v>
      </c>
      <c r="H68" s="385"/>
      <c r="I68" s="117">
        <v>0</v>
      </c>
      <c r="J68" s="117" t="s">
        <v>406</v>
      </c>
      <c r="K68" s="371"/>
      <c r="L68" s="367"/>
      <c r="M68" s="367"/>
      <c r="N68" s="367"/>
    </row>
    <row r="69" spans="1:14" ht="21.75" customHeight="1" x14ac:dyDescent="0.25">
      <c r="A69" s="372" t="s">
        <v>58</v>
      </c>
      <c r="B69" s="372" t="s">
        <v>362</v>
      </c>
      <c r="C69" s="372" t="s">
        <v>13</v>
      </c>
      <c r="D69" s="404" t="s">
        <v>361</v>
      </c>
      <c r="E69" s="378" t="s">
        <v>136</v>
      </c>
      <c r="F69" s="381" t="s">
        <v>98</v>
      </c>
      <c r="G69" s="381">
        <v>0</v>
      </c>
      <c r="H69" s="372" t="s">
        <v>85</v>
      </c>
      <c r="I69" s="381">
        <v>0</v>
      </c>
      <c r="J69" s="381">
        <v>1</v>
      </c>
      <c r="K69" s="139" t="s">
        <v>181</v>
      </c>
      <c r="L69" s="135">
        <v>0</v>
      </c>
      <c r="M69" s="135">
        <v>0</v>
      </c>
      <c r="N69" s="135">
        <f>SUM(N70:N72)</f>
        <v>39542.86</v>
      </c>
    </row>
    <row r="70" spans="1:14" ht="21.75" customHeight="1" x14ac:dyDescent="0.25">
      <c r="A70" s="373"/>
      <c r="B70" s="373"/>
      <c r="C70" s="373"/>
      <c r="D70" s="405"/>
      <c r="E70" s="380"/>
      <c r="F70" s="383"/>
      <c r="G70" s="383"/>
      <c r="H70" s="373"/>
      <c r="I70" s="383"/>
      <c r="J70" s="383"/>
      <c r="K70" s="139" t="s">
        <v>182</v>
      </c>
      <c r="L70" s="135">
        <v>0</v>
      </c>
      <c r="M70" s="135">
        <v>0</v>
      </c>
      <c r="N70" s="135">
        <v>0</v>
      </c>
    </row>
    <row r="71" spans="1:14" ht="21.75" customHeight="1" x14ac:dyDescent="0.25">
      <c r="A71" s="373"/>
      <c r="B71" s="373"/>
      <c r="C71" s="373"/>
      <c r="D71" s="405"/>
      <c r="E71" s="378" t="s">
        <v>404</v>
      </c>
      <c r="F71" s="381" t="s">
        <v>98</v>
      </c>
      <c r="G71" s="381">
        <v>0</v>
      </c>
      <c r="H71" s="373"/>
      <c r="I71" s="381">
        <v>0</v>
      </c>
      <c r="J71" s="381">
        <v>2</v>
      </c>
      <c r="K71" s="46" t="s">
        <v>455</v>
      </c>
      <c r="L71" s="135">
        <v>0</v>
      </c>
      <c r="M71" s="135">
        <v>0</v>
      </c>
      <c r="N71" s="135">
        <f>N73</f>
        <v>39542.86</v>
      </c>
    </row>
    <row r="72" spans="1:14" ht="21.75" customHeight="1" x14ac:dyDescent="0.25">
      <c r="A72" s="374"/>
      <c r="B72" s="374"/>
      <c r="C72" s="374"/>
      <c r="D72" s="406"/>
      <c r="E72" s="380"/>
      <c r="F72" s="383"/>
      <c r="G72" s="383"/>
      <c r="H72" s="374"/>
      <c r="I72" s="383"/>
      <c r="J72" s="383"/>
      <c r="K72" s="139" t="s">
        <v>299</v>
      </c>
      <c r="L72" s="135">
        <v>0</v>
      </c>
      <c r="M72" s="135">
        <v>0</v>
      </c>
      <c r="N72" s="135">
        <v>0</v>
      </c>
    </row>
    <row r="73" spans="1:14" ht="25.15" customHeight="1" x14ac:dyDescent="0.25">
      <c r="A73" s="345" t="s">
        <v>58</v>
      </c>
      <c r="B73" s="345" t="s">
        <v>362</v>
      </c>
      <c r="C73" s="347" t="s">
        <v>83</v>
      </c>
      <c r="D73" s="438" t="s">
        <v>453</v>
      </c>
      <c r="E73" s="129" t="s">
        <v>136</v>
      </c>
      <c r="F73" s="130" t="s">
        <v>98</v>
      </c>
      <c r="G73" s="130">
        <v>0</v>
      </c>
      <c r="H73" s="384" t="s">
        <v>85</v>
      </c>
      <c r="I73" s="128">
        <v>0</v>
      </c>
      <c r="J73" s="128">
        <v>1</v>
      </c>
      <c r="K73" s="369" t="s">
        <v>455</v>
      </c>
      <c r="L73" s="365">
        <v>0</v>
      </c>
      <c r="M73" s="365">
        <v>0</v>
      </c>
      <c r="N73" s="365">
        <v>39542.86</v>
      </c>
    </row>
    <row r="74" spans="1:14" ht="33.75" customHeight="1" x14ac:dyDescent="0.25">
      <c r="A74" s="346"/>
      <c r="B74" s="346"/>
      <c r="C74" s="348"/>
      <c r="D74" s="439"/>
      <c r="E74" s="129" t="s">
        <v>404</v>
      </c>
      <c r="F74" s="130" t="s">
        <v>98</v>
      </c>
      <c r="G74" s="130">
        <v>0</v>
      </c>
      <c r="H74" s="385"/>
      <c r="I74" s="128">
        <v>0</v>
      </c>
      <c r="J74" s="128" t="s">
        <v>406</v>
      </c>
      <c r="K74" s="371"/>
      <c r="L74" s="367"/>
      <c r="M74" s="367"/>
      <c r="N74" s="367"/>
    </row>
    <row r="75" spans="1:14" ht="21.75" customHeight="1" x14ac:dyDescent="0.25">
      <c r="A75" s="372" t="s">
        <v>58</v>
      </c>
      <c r="B75" s="372" t="s">
        <v>364</v>
      </c>
      <c r="C75" s="372" t="s">
        <v>13</v>
      </c>
      <c r="D75" s="404" t="s">
        <v>363</v>
      </c>
      <c r="E75" s="378" t="s">
        <v>138</v>
      </c>
      <c r="F75" s="381" t="s">
        <v>98</v>
      </c>
      <c r="G75" s="381">
        <v>0</v>
      </c>
      <c r="H75" s="372" t="s">
        <v>85</v>
      </c>
      <c r="I75" s="372" t="s">
        <v>177</v>
      </c>
      <c r="J75" s="372" t="s">
        <v>174</v>
      </c>
      <c r="K75" s="139" t="s">
        <v>181</v>
      </c>
      <c r="L75" s="135">
        <f>L76+L77+L78</f>
        <v>313956.52</v>
      </c>
      <c r="M75" s="135">
        <f>M76+M77+M78</f>
        <v>222948.58000000002</v>
      </c>
      <c r="N75" s="135">
        <v>0</v>
      </c>
    </row>
    <row r="76" spans="1:14" ht="21.75" customHeight="1" x14ac:dyDescent="0.25">
      <c r="A76" s="373"/>
      <c r="B76" s="373"/>
      <c r="C76" s="373"/>
      <c r="D76" s="405"/>
      <c r="E76" s="379"/>
      <c r="F76" s="382"/>
      <c r="G76" s="382"/>
      <c r="H76" s="373"/>
      <c r="I76" s="373"/>
      <c r="J76" s="373"/>
      <c r="K76" s="139" t="s">
        <v>182</v>
      </c>
      <c r="L76" s="135">
        <f>L79</f>
        <v>298250.71000000002</v>
      </c>
      <c r="M76" s="135">
        <f>M79</f>
        <v>204403.04</v>
      </c>
      <c r="N76" s="135">
        <v>0</v>
      </c>
    </row>
    <row r="77" spans="1:14" ht="21.75" customHeight="1" x14ac:dyDescent="0.25">
      <c r="A77" s="373"/>
      <c r="B77" s="373"/>
      <c r="C77" s="373"/>
      <c r="D77" s="405"/>
      <c r="E77" s="379"/>
      <c r="F77" s="382"/>
      <c r="G77" s="382"/>
      <c r="H77" s="373"/>
      <c r="I77" s="373"/>
      <c r="J77" s="373"/>
      <c r="K77" s="46" t="s">
        <v>455</v>
      </c>
      <c r="L77" s="135">
        <f>L80</f>
        <v>15705.81</v>
      </c>
      <c r="M77" s="135">
        <f>M80</f>
        <v>18545.54</v>
      </c>
      <c r="N77" s="135">
        <v>0</v>
      </c>
    </row>
    <row r="78" spans="1:14" ht="21.75" customHeight="1" x14ac:dyDescent="0.25">
      <c r="A78" s="374"/>
      <c r="B78" s="374"/>
      <c r="C78" s="374"/>
      <c r="D78" s="406"/>
      <c r="E78" s="380"/>
      <c r="F78" s="383"/>
      <c r="G78" s="383"/>
      <c r="H78" s="374"/>
      <c r="I78" s="374"/>
      <c r="J78" s="374"/>
      <c r="K78" s="139" t="s">
        <v>299</v>
      </c>
      <c r="L78" s="135">
        <v>0</v>
      </c>
      <c r="M78" s="135">
        <v>0</v>
      </c>
      <c r="N78" s="135">
        <v>0</v>
      </c>
    </row>
    <row r="79" spans="1:14" ht="15" customHeight="1" x14ac:dyDescent="0.25">
      <c r="A79" s="345" t="s">
        <v>58</v>
      </c>
      <c r="B79" s="345" t="s">
        <v>365</v>
      </c>
      <c r="C79" s="347" t="s">
        <v>83</v>
      </c>
      <c r="D79" s="438" t="s">
        <v>454</v>
      </c>
      <c r="E79" s="347" t="s">
        <v>138</v>
      </c>
      <c r="F79" s="351" t="s">
        <v>98</v>
      </c>
      <c r="G79" s="351">
        <v>0</v>
      </c>
      <c r="H79" s="345" t="s">
        <v>85</v>
      </c>
      <c r="I79" s="345" t="s">
        <v>177</v>
      </c>
      <c r="J79" s="436" t="s">
        <v>174</v>
      </c>
      <c r="K79" s="121" t="s">
        <v>182</v>
      </c>
      <c r="L79" s="219">
        <v>298250.71000000002</v>
      </c>
      <c r="M79" s="604">
        <v>204403.04</v>
      </c>
      <c r="N79" s="122">
        <v>0</v>
      </c>
    </row>
    <row r="80" spans="1:14" ht="17.25" customHeight="1" x14ac:dyDescent="0.25">
      <c r="A80" s="346"/>
      <c r="B80" s="346"/>
      <c r="C80" s="348"/>
      <c r="D80" s="439"/>
      <c r="E80" s="348"/>
      <c r="F80" s="352"/>
      <c r="G80" s="352"/>
      <c r="H80" s="346"/>
      <c r="I80" s="346"/>
      <c r="J80" s="437"/>
      <c r="K80" s="47" t="s">
        <v>455</v>
      </c>
      <c r="L80" s="219">
        <v>15705.81</v>
      </c>
      <c r="M80" s="604">
        <v>18545.54</v>
      </c>
      <c r="N80" s="122">
        <v>0</v>
      </c>
    </row>
    <row r="81" spans="1:15" ht="24.75" customHeight="1" x14ac:dyDescent="0.25">
      <c r="A81" s="372" t="s">
        <v>58</v>
      </c>
      <c r="B81" s="372" t="s">
        <v>382</v>
      </c>
      <c r="C81" s="381" t="s">
        <v>13</v>
      </c>
      <c r="D81" s="404" t="s">
        <v>410</v>
      </c>
      <c r="E81" s="378" t="s">
        <v>497</v>
      </c>
      <c r="F81" s="381" t="s">
        <v>98</v>
      </c>
      <c r="G81" s="381">
        <f>SUM(G85:G122)</f>
        <v>19</v>
      </c>
      <c r="H81" s="372" t="s">
        <v>85</v>
      </c>
      <c r="I81" s="372" t="s">
        <v>174</v>
      </c>
      <c r="J81" s="372" t="s">
        <v>174</v>
      </c>
      <c r="K81" s="46" t="s">
        <v>181</v>
      </c>
      <c r="L81" s="46">
        <f>L82+L83+L84</f>
        <v>25133.584889999998</v>
      </c>
      <c r="M81" s="46">
        <f>SUM(M82:M84)</f>
        <v>0</v>
      </c>
      <c r="N81" s="46">
        <v>0</v>
      </c>
    </row>
    <row r="82" spans="1:15" ht="27.75" customHeight="1" x14ac:dyDescent="0.25">
      <c r="A82" s="373"/>
      <c r="B82" s="373"/>
      <c r="C82" s="382"/>
      <c r="D82" s="405"/>
      <c r="E82" s="379"/>
      <c r="F82" s="382"/>
      <c r="G82" s="382"/>
      <c r="H82" s="373"/>
      <c r="I82" s="373"/>
      <c r="J82" s="373"/>
      <c r="K82" s="46" t="s">
        <v>182</v>
      </c>
      <c r="L82" s="46">
        <f>L85+L87+L89+L91+L93+L95+L97+L99+L101+L103+L105+L107+L109+L111+L113+L115+L117+L119+L121+L123</f>
        <v>20106.869909999998</v>
      </c>
      <c r="M82" s="46">
        <v>0</v>
      </c>
      <c r="N82" s="46">
        <v>0</v>
      </c>
    </row>
    <row r="83" spans="1:15" ht="27" customHeight="1" x14ac:dyDescent="0.25">
      <c r="A83" s="373"/>
      <c r="B83" s="373"/>
      <c r="C83" s="382"/>
      <c r="D83" s="405"/>
      <c r="E83" s="379"/>
      <c r="F83" s="382"/>
      <c r="G83" s="382"/>
      <c r="H83" s="373"/>
      <c r="I83" s="373"/>
      <c r="J83" s="373"/>
      <c r="K83" s="46" t="s">
        <v>455</v>
      </c>
      <c r="L83" s="46">
        <f>L86+L88+L90+L92+L94+L96+L98+L100+L102+L104+L106+L108+L110+L112+L114+L116+L118+L120+L122+L124</f>
        <v>5026.7149800000007</v>
      </c>
      <c r="M83" s="46">
        <v>0</v>
      </c>
      <c r="N83" s="46">
        <v>0</v>
      </c>
    </row>
    <row r="84" spans="1:15" ht="28.5" customHeight="1" x14ac:dyDescent="0.25">
      <c r="A84" s="374"/>
      <c r="B84" s="374"/>
      <c r="C84" s="383"/>
      <c r="D84" s="406"/>
      <c r="E84" s="380"/>
      <c r="F84" s="383"/>
      <c r="G84" s="383"/>
      <c r="H84" s="374"/>
      <c r="I84" s="374"/>
      <c r="J84" s="374"/>
      <c r="K84" s="46" t="s">
        <v>299</v>
      </c>
      <c r="L84" s="46">
        <v>0</v>
      </c>
      <c r="M84" s="46">
        <v>0</v>
      </c>
      <c r="N84" s="46">
        <v>0</v>
      </c>
    </row>
    <row r="85" spans="1:15" ht="17.25" customHeight="1" x14ac:dyDescent="0.25">
      <c r="A85" s="345" t="s">
        <v>58</v>
      </c>
      <c r="B85" s="345" t="s">
        <v>382</v>
      </c>
      <c r="C85" s="347" t="s">
        <v>498</v>
      </c>
      <c r="D85" s="355" t="s">
        <v>571</v>
      </c>
      <c r="E85" s="360" t="s">
        <v>138</v>
      </c>
      <c r="F85" s="361" t="s">
        <v>98</v>
      </c>
      <c r="G85" s="361">
        <v>1</v>
      </c>
      <c r="H85" s="359" t="s">
        <v>275</v>
      </c>
      <c r="I85" s="359" t="s">
        <v>85</v>
      </c>
      <c r="J85" s="359" t="s">
        <v>85</v>
      </c>
      <c r="K85" s="47" t="s">
        <v>182</v>
      </c>
      <c r="L85" s="75">
        <v>1020</v>
      </c>
      <c r="M85" s="44">
        <v>0</v>
      </c>
      <c r="N85" s="44">
        <v>0</v>
      </c>
      <c r="O85" s="24"/>
    </row>
    <row r="86" spans="1:15" ht="17.25" customHeight="1" x14ac:dyDescent="0.25">
      <c r="A86" s="346"/>
      <c r="B86" s="346"/>
      <c r="C86" s="348"/>
      <c r="D86" s="356"/>
      <c r="E86" s="360"/>
      <c r="F86" s="361"/>
      <c r="G86" s="361"/>
      <c r="H86" s="359"/>
      <c r="I86" s="359"/>
      <c r="J86" s="359"/>
      <c r="K86" s="47" t="s">
        <v>455</v>
      </c>
      <c r="L86" s="75">
        <v>255</v>
      </c>
      <c r="M86" s="44">
        <v>0</v>
      </c>
      <c r="N86" s="267">
        <v>0</v>
      </c>
      <c r="O86" s="24"/>
    </row>
    <row r="87" spans="1:15" ht="17.25" customHeight="1" x14ac:dyDescent="0.25">
      <c r="A87" s="345" t="s">
        <v>58</v>
      </c>
      <c r="B87" s="345" t="s">
        <v>382</v>
      </c>
      <c r="C87" s="347" t="s">
        <v>499</v>
      </c>
      <c r="D87" s="355" t="s">
        <v>572</v>
      </c>
      <c r="E87" s="360" t="s">
        <v>138</v>
      </c>
      <c r="F87" s="361" t="s">
        <v>98</v>
      </c>
      <c r="G87" s="361">
        <v>1</v>
      </c>
      <c r="H87" s="359" t="s">
        <v>275</v>
      </c>
      <c r="I87" s="359" t="s">
        <v>85</v>
      </c>
      <c r="J87" s="359" t="s">
        <v>85</v>
      </c>
      <c r="K87" s="47" t="s">
        <v>182</v>
      </c>
      <c r="L87" s="75">
        <v>2503.0902000000001</v>
      </c>
      <c r="M87" s="44">
        <v>0</v>
      </c>
      <c r="N87" s="44">
        <v>0</v>
      </c>
      <c r="O87" s="24"/>
    </row>
    <row r="88" spans="1:15" ht="17.25" customHeight="1" x14ac:dyDescent="0.25">
      <c r="A88" s="346"/>
      <c r="B88" s="346"/>
      <c r="C88" s="348"/>
      <c r="D88" s="356"/>
      <c r="E88" s="360"/>
      <c r="F88" s="361"/>
      <c r="G88" s="361"/>
      <c r="H88" s="359"/>
      <c r="I88" s="359"/>
      <c r="J88" s="359"/>
      <c r="K88" s="47" t="s">
        <v>455</v>
      </c>
      <c r="L88" s="75">
        <v>625.77255000000002</v>
      </c>
      <c r="M88" s="44">
        <v>0</v>
      </c>
      <c r="N88" s="267">
        <v>0</v>
      </c>
      <c r="O88" s="24"/>
    </row>
    <row r="89" spans="1:15" ht="17.25" customHeight="1" x14ac:dyDescent="0.25">
      <c r="A89" s="345" t="s">
        <v>58</v>
      </c>
      <c r="B89" s="345" t="s">
        <v>382</v>
      </c>
      <c r="C89" s="347" t="s">
        <v>105</v>
      </c>
      <c r="D89" s="355" t="s">
        <v>501</v>
      </c>
      <c r="E89" s="360" t="s">
        <v>138</v>
      </c>
      <c r="F89" s="361" t="s">
        <v>98</v>
      </c>
      <c r="G89" s="361">
        <v>1</v>
      </c>
      <c r="H89" s="359" t="s">
        <v>275</v>
      </c>
      <c r="I89" s="359" t="s">
        <v>85</v>
      </c>
      <c r="J89" s="359" t="s">
        <v>85</v>
      </c>
      <c r="K89" s="47" t="s">
        <v>182</v>
      </c>
      <c r="L89" s="75">
        <v>580</v>
      </c>
      <c r="M89" s="44">
        <v>0</v>
      </c>
      <c r="N89" s="44">
        <v>0</v>
      </c>
      <c r="O89" s="24"/>
    </row>
    <row r="90" spans="1:15" ht="17.25" customHeight="1" x14ac:dyDescent="0.25">
      <c r="A90" s="346"/>
      <c r="B90" s="346"/>
      <c r="C90" s="348"/>
      <c r="D90" s="356"/>
      <c r="E90" s="360"/>
      <c r="F90" s="361"/>
      <c r="G90" s="361"/>
      <c r="H90" s="359"/>
      <c r="I90" s="359"/>
      <c r="J90" s="359"/>
      <c r="K90" s="47" t="s">
        <v>455</v>
      </c>
      <c r="L90" s="75">
        <v>145</v>
      </c>
      <c r="M90" s="44">
        <v>0</v>
      </c>
      <c r="N90" s="267">
        <v>0</v>
      </c>
      <c r="O90" s="24"/>
    </row>
    <row r="91" spans="1:15" ht="17.25" customHeight="1" x14ac:dyDescent="0.25">
      <c r="A91" s="345" t="s">
        <v>58</v>
      </c>
      <c r="B91" s="345" t="s">
        <v>382</v>
      </c>
      <c r="C91" s="353" t="s">
        <v>670</v>
      </c>
      <c r="D91" s="355" t="s">
        <v>671</v>
      </c>
      <c r="E91" s="360" t="s">
        <v>138</v>
      </c>
      <c r="F91" s="361" t="s">
        <v>98</v>
      </c>
      <c r="G91" s="361">
        <v>1</v>
      </c>
      <c r="H91" s="359" t="s">
        <v>275</v>
      </c>
      <c r="I91" s="359" t="s">
        <v>85</v>
      </c>
      <c r="J91" s="359" t="s">
        <v>85</v>
      </c>
      <c r="K91" s="47" t="s">
        <v>182</v>
      </c>
      <c r="L91" s="75">
        <v>553.05999999999995</v>
      </c>
      <c r="M91" s="44">
        <v>0</v>
      </c>
      <c r="N91" s="44">
        <v>0</v>
      </c>
      <c r="O91" s="24"/>
    </row>
    <row r="92" spans="1:15" ht="17.25" customHeight="1" x14ac:dyDescent="0.25">
      <c r="A92" s="346"/>
      <c r="B92" s="346"/>
      <c r="C92" s="354"/>
      <c r="D92" s="356"/>
      <c r="E92" s="360"/>
      <c r="F92" s="361"/>
      <c r="G92" s="361"/>
      <c r="H92" s="359"/>
      <c r="I92" s="359"/>
      <c r="J92" s="359"/>
      <c r="K92" s="47" t="s">
        <v>455</v>
      </c>
      <c r="L92" s="75">
        <v>138.26</v>
      </c>
      <c r="M92" s="44">
        <v>0</v>
      </c>
      <c r="N92" s="267">
        <v>0</v>
      </c>
      <c r="O92" s="24"/>
    </row>
    <row r="93" spans="1:15" ht="17.25" customHeight="1" x14ac:dyDescent="0.25">
      <c r="A93" s="345" t="s">
        <v>58</v>
      </c>
      <c r="B93" s="345" t="s">
        <v>382</v>
      </c>
      <c r="C93" s="347" t="s">
        <v>502</v>
      </c>
      <c r="D93" s="355" t="s">
        <v>503</v>
      </c>
      <c r="E93" s="360" t="s">
        <v>138</v>
      </c>
      <c r="F93" s="361" t="s">
        <v>98</v>
      </c>
      <c r="G93" s="361">
        <v>1</v>
      </c>
      <c r="H93" s="359" t="s">
        <v>275</v>
      </c>
      <c r="I93" s="359" t="s">
        <v>85</v>
      </c>
      <c r="J93" s="359" t="s">
        <v>85</v>
      </c>
      <c r="K93" s="47" t="s">
        <v>182</v>
      </c>
      <c r="L93" s="75">
        <v>328</v>
      </c>
      <c r="M93" s="44">
        <v>0</v>
      </c>
      <c r="N93" s="44">
        <v>0</v>
      </c>
      <c r="O93" s="24"/>
    </row>
    <row r="94" spans="1:15" ht="17.25" customHeight="1" x14ac:dyDescent="0.25">
      <c r="A94" s="346"/>
      <c r="B94" s="346"/>
      <c r="C94" s="348"/>
      <c r="D94" s="356"/>
      <c r="E94" s="360"/>
      <c r="F94" s="361"/>
      <c r="G94" s="361"/>
      <c r="H94" s="359"/>
      <c r="I94" s="359"/>
      <c r="J94" s="359"/>
      <c r="K94" s="47" t="s">
        <v>455</v>
      </c>
      <c r="L94" s="75">
        <v>82</v>
      </c>
      <c r="M94" s="44">
        <v>0</v>
      </c>
      <c r="N94" s="267">
        <v>0</v>
      </c>
      <c r="O94" s="24"/>
    </row>
    <row r="95" spans="1:15" ht="17.25" customHeight="1" x14ac:dyDescent="0.25">
      <c r="A95" s="345" t="s">
        <v>58</v>
      </c>
      <c r="B95" s="345" t="s">
        <v>382</v>
      </c>
      <c r="C95" s="347" t="s">
        <v>117</v>
      </c>
      <c r="D95" s="355" t="s">
        <v>170</v>
      </c>
      <c r="E95" s="360" t="s">
        <v>138</v>
      </c>
      <c r="F95" s="361" t="s">
        <v>98</v>
      </c>
      <c r="G95" s="361">
        <v>1</v>
      </c>
      <c r="H95" s="359" t="s">
        <v>275</v>
      </c>
      <c r="I95" s="359" t="s">
        <v>85</v>
      </c>
      <c r="J95" s="359" t="s">
        <v>85</v>
      </c>
      <c r="K95" s="47" t="s">
        <v>182</v>
      </c>
      <c r="L95" s="75">
        <v>290.60320000000002</v>
      </c>
      <c r="M95" s="44">
        <v>0</v>
      </c>
      <c r="N95" s="44">
        <v>0</v>
      </c>
      <c r="O95" s="24"/>
    </row>
    <row r="96" spans="1:15" ht="17.25" customHeight="1" x14ac:dyDescent="0.25">
      <c r="A96" s="346"/>
      <c r="B96" s="346"/>
      <c r="C96" s="348"/>
      <c r="D96" s="356"/>
      <c r="E96" s="360"/>
      <c r="F96" s="361"/>
      <c r="G96" s="361"/>
      <c r="H96" s="359"/>
      <c r="I96" s="359"/>
      <c r="J96" s="359"/>
      <c r="K96" s="47" t="s">
        <v>455</v>
      </c>
      <c r="L96" s="75">
        <v>72.650800000000004</v>
      </c>
      <c r="M96" s="44">
        <v>0</v>
      </c>
      <c r="N96" s="44">
        <v>0</v>
      </c>
      <c r="O96" s="24"/>
    </row>
    <row r="97" spans="1:15" ht="17.25" customHeight="1" x14ac:dyDescent="0.25">
      <c r="A97" s="345" t="s">
        <v>58</v>
      </c>
      <c r="B97" s="345" t="s">
        <v>382</v>
      </c>
      <c r="C97" s="347" t="s">
        <v>252</v>
      </c>
      <c r="D97" s="355" t="s">
        <v>389</v>
      </c>
      <c r="E97" s="360" t="s">
        <v>138</v>
      </c>
      <c r="F97" s="361" t="s">
        <v>98</v>
      </c>
      <c r="G97" s="361">
        <v>1</v>
      </c>
      <c r="H97" s="359" t="s">
        <v>275</v>
      </c>
      <c r="I97" s="359" t="s">
        <v>85</v>
      </c>
      <c r="J97" s="359" t="s">
        <v>85</v>
      </c>
      <c r="K97" s="47" t="s">
        <v>182</v>
      </c>
      <c r="L97" s="75">
        <v>300</v>
      </c>
      <c r="M97" s="44">
        <v>0</v>
      </c>
      <c r="N97" s="44">
        <v>0</v>
      </c>
      <c r="O97" s="24"/>
    </row>
    <row r="98" spans="1:15" ht="17.25" customHeight="1" x14ac:dyDescent="0.25">
      <c r="A98" s="346"/>
      <c r="B98" s="346"/>
      <c r="C98" s="348"/>
      <c r="D98" s="356"/>
      <c r="E98" s="360"/>
      <c r="F98" s="361"/>
      <c r="G98" s="361"/>
      <c r="H98" s="359"/>
      <c r="I98" s="359"/>
      <c r="J98" s="359"/>
      <c r="K98" s="47" t="s">
        <v>455</v>
      </c>
      <c r="L98" s="75">
        <v>75</v>
      </c>
      <c r="M98" s="44">
        <v>0</v>
      </c>
      <c r="N98" s="44">
        <v>0</v>
      </c>
      <c r="O98" s="24"/>
    </row>
    <row r="99" spans="1:15" ht="17.25" customHeight="1" x14ac:dyDescent="0.25">
      <c r="A99" s="345" t="s">
        <v>58</v>
      </c>
      <c r="B99" s="345" t="s">
        <v>382</v>
      </c>
      <c r="C99" s="347" t="s">
        <v>444</v>
      </c>
      <c r="D99" s="355" t="s">
        <v>504</v>
      </c>
      <c r="E99" s="360" t="s">
        <v>138</v>
      </c>
      <c r="F99" s="361" t="s">
        <v>98</v>
      </c>
      <c r="G99" s="361">
        <v>1</v>
      </c>
      <c r="H99" s="359" t="s">
        <v>275</v>
      </c>
      <c r="I99" s="359" t="s">
        <v>85</v>
      </c>
      <c r="J99" s="359" t="s">
        <v>85</v>
      </c>
      <c r="K99" s="47" t="s">
        <v>182</v>
      </c>
      <c r="L99" s="75">
        <v>399.67919999999998</v>
      </c>
      <c r="M99" s="44">
        <v>0</v>
      </c>
      <c r="N99" s="44">
        <v>0</v>
      </c>
      <c r="O99" s="24"/>
    </row>
    <row r="100" spans="1:15" ht="17.25" customHeight="1" x14ac:dyDescent="0.25">
      <c r="A100" s="346"/>
      <c r="B100" s="346"/>
      <c r="C100" s="348"/>
      <c r="D100" s="356"/>
      <c r="E100" s="360"/>
      <c r="F100" s="361"/>
      <c r="G100" s="361"/>
      <c r="H100" s="359"/>
      <c r="I100" s="359"/>
      <c r="J100" s="359"/>
      <c r="K100" s="47" t="s">
        <v>455</v>
      </c>
      <c r="L100" s="75">
        <v>99.919799999999995</v>
      </c>
      <c r="M100" s="44">
        <v>0</v>
      </c>
      <c r="N100" s="44">
        <v>0</v>
      </c>
      <c r="O100" s="24"/>
    </row>
    <row r="101" spans="1:15" ht="17.25" customHeight="1" x14ac:dyDescent="0.25">
      <c r="A101" s="345" t="s">
        <v>58</v>
      </c>
      <c r="B101" s="345" t="s">
        <v>382</v>
      </c>
      <c r="C101" s="347" t="s">
        <v>446</v>
      </c>
      <c r="D101" s="355" t="s">
        <v>505</v>
      </c>
      <c r="E101" s="360" t="s">
        <v>138</v>
      </c>
      <c r="F101" s="361" t="s">
        <v>98</v>
      </c>
      <c r="G101" s="361">
        <v>1</v>
      </c>
      <c r="H101" s="359" t="s">
        <v>275</v>
      </c>
      <c r="I101" s="359" t="s">
        <v>85</v>
      </c>
      <c r="J101" s="359" t="s">
        <v>85</v>
      </c>
      <c r="K101" s="47" t="s">
        <v>182</v>
      </c>
      <c r="L101" s="75">
        <v>245.9032</v>
      </c>
      <c r="M101" s="44">
        <v>0</v>
      </c>
      <c r="N101" s="44">
        <v>0</v>
      </c>
      <c r="O101" s="24"/>
    </row>
    <row r="102" spans="1:15" ht="17.25" customHeight="1" x14ac:dyDescent="0.25">
      <c r="A102" s="346"/>
      <c r="B102" s="346"/>
      <c r="C102" s="348"/>
      <c r="D102" s="356"/>
      <c r="E102" s="360"/>
      <c r="F102" s="361"/>
      <c r="G102" s="361"/>
      <c r="H102" s="359"/>
      <c r="I102" s="359"/>
      <c r="J102" s="359"/>
      <c r="K102" s="47" t="s">
        <v>455</v>
      </c>
      <c r="L102" s="75">
        <v>61.4758</v>
      </c>
      <c r="M102" s="44">
        <v>0</v>
      </c>
      <c r="N102" s="44">
        <v>0</v>
      </c>
      <c r="O102" s="24"/>
    </row>
    <row r="103" spans="1:15" ht="17.25" customHeight="1" x14ac:dyDescent="0.25">
      <c r="A103" s="345" t="s">
        <v>58</v>
      </c>
      <c r="B103" s="345" t="s">
        <v>382</v>
      </c>
      <c r="C103" s="353" t="s">
        <v>506</v>
      </c>
      <c r="D103" s="355" t="s">
        <v>170</v>
      </c>
      <c r="E103" s="357" t="s">
        <v>138</v>
      </c>
      <c r="F103" s="358" t="s">
        <v>98</v>
      </c>
      <c r="G103" s="358">
        <v>1</v>
      </c>
      <c r="H103" s="344" t="s">
        <v>275</v>
      </c>
      <c r="I103" s="344" t="s">
        <v>85</v>
      </c>
      <c r="J103" s="344" t="s">
        <v>85</v>
      </c>
      <c r="K103" s="74" t="s">
        <v>182</v>
      </c>
      <c r="L103" s="75">
        <v>1393.10637</v>
      </c>
      <c r="M103" s="75">
        <v>0</v>
      </c>
      <c r="N103" s="75">
        <v>0</v>
      </c>
      <c r="O103" s="24"/>
    </row>
    <row r="104" spans="1:15" ht="17.25" customHeight="1" x14ac:dyDescent="0.25">
      <c r="A104" s="346"/>
      <c r="B104" s="346"/>
      <c r="C104" s="354"/>
      <c r="D104" s="356"/>
      <c r="E104" s="357"/>
      <c r="F104" s="358"/>
      <c r="G104" s="358"/>
      <c r="H104" s="344"/>
      <c r="I104" s="344"/>
      <c r="J104" s="344"/>
      <c r="K104" s="74" t="s">
        <v>455</v>
      </c>
      <c r="L104" s="75">
        <v>348.27659</v>
      </c>
      <c r="M104" s="75">
        <v>0</v>
      </c>
      <c r="N104" s="75">
        <v>0</v>
      </c>
      <c r="O104" s="24"/>
    </row>
    <row r="105" spans="1:15" ht="19.5" customHeight="1" x14ac:dyDescent="0.25">
      <c r="A105" s="345" t="s">
        <v>58</v>
      </c>
      <c r="B105" s="345" t="s">
        <v>382</v>
      </c>
      <c r="C105" s="353" t="s">
        <v>123</v>
      </c>
      <c r="D105" s="355" t="s">
        <v>672</v>
      </c>
      <c r="E105" s="357" t="s">
        <v>138</v>
      </c>
      <c r="F105" s="358" t="s">
        <v>98</v>
      </c>
      <c r="G105" s="358">
        <v>1</v>
      </c>
      <c r="H105" s="344" t="s">
        <v>275</v>
      </c>
      <c r="I105" s="344" t="s">
        <v>85</v>
      </c>
      <c r="J105" s="344" t="s">
        <v>85</v>
      </c>
      <c r="K105" s="74" t="s">
        <v>182</v>
      </c>
      <c r="L105" s="75">
        <v>3235.2462700000001</v>
      </c>
      <c r="M105" s="75">
        <v>0</v>
      </c>
      <c r="N105" s="75">
        <v>0</v>
      </c>
      <c r="O105" s="24"/>
    </row>
    <row r="106" spans="1:15" ht="21.75" customHeight="1" x14ac:dyDescent="0.25">
      <c r="A106" s="346"/>
      <c r="B106" s="346"/>
      <c r="C106" s="354"/>
      <c r="D106" s="356"/>
      <c r="E106" s="357"/>
      <c r="F106" s="358"/>
      <c r="G106" s="358"/>
      <c r="H106" s="344"/>
      <c r="I106" s="344"/>
      <c r="J106" s="344"/>
      <c r="K106" s="74" t="s">
        <v>455</v>
      </c>
      <c r="L106" s="75">
        <v>808.81156999999996</v>
      </c>
      <c r="M106" s="75">
        <v>0</v>
      </c>
      <c r="N106" s="75">
        <v>0</v>
      </c>
      <c r="O106" s="24"/>
    </row>
    <row r="107" spans="1:15" ht="17.25" customHeight="1" x14ac:dyDescent="0.25">
      <c r="A107" s="345" t="s">
        <v>58</v>
      </c>
      <c r="B107" s="345" t="s">
        <v>382</v>
      </c>
      <c r="C107" s="353" t="s">
        <v>507</v>
      </c>
      <c r="D107" s="355" t="s">
        <v>573</v>
      </c>
      <c r="E107" s="357" t="s">
        <v>138</v>
      </c>
      <c r="F107" s="358" t="s">
        <v>98</v>
      </c>
      <c r="G107" s="358">
        <v>1</v>
      </c>
      <c r="H107" s="344" t="s">
        <v>275</v>
      </c>
      <c r="I107" s="344" t="s">
        <v>85</v>
      </c>
      <c r="J107" s="344" t="s">
        <v>85</v>
      </c>
      <c r="K107" s="74" t="s">
        <v>182</v>
      </c>
      <c r="L107" s="75">
        <v>2809.5640800000001</v>
      </c>
      <c r="M107" s="75">
        <v>0</v>
      </c>
      <c r="N107" s="75">
        <v>0</v>
      </c>
      <c r="O107" s="24"/>
    </row>
    <row r="108" spans="1:15" ht="17.25" customHeight="1" x14ac:dyDescent="0.25">
      <c r="A108" s="346"/>
      <c r="B108" s="346"/>
      <c r="C108" s="354"/>
      <c r="D108" s="356"/>
      <c r="E108" s="357"/>
      <c r="F108" s="358"/>
      <c r="G108" s="358"/>
      <c r="H108" s="344"/>
      <c r="I108" s="344"/>
      <c r="J108" s="344"/>
      <c r="K108" s="74" t="s">
        <v>455</v>
      </c>
      <c r="L108" s="75">
        <v>702.39102000000003</v>
      </c>
      <c r="M108" s="75">
        <v>0</v>
      </c>
      <c r="N108" s="75">
        <v>0</v>
      </c>
      <c r="O108" s="24"/>
    </row>
    <row r="109" spans="1:15" ht="17.25" customHeight="1" x14ac:dyDescent="0.25">
      <c r="A109" s="345" t="s">
        <v>58</v>
      </c>
      <c r="B109" s="345" t="s">
        <v>382</v>
      </c>
      <c r="C109" s="353" t="s">
        <v>222</v>
      </c>
      <c r="D109" s="355" t="s">
        <v>508</v>
      </c>
      <c r="E109" s="357" t="s">
        <v>138</v>
      </c>
      <c r="F109" s="358" t="s">
        <v>98</v>
      </c>
      <c r="G109" s="358">
        <v>1</v>
      </c>
      <c r="H109" s="344" t="s">
        <v>275</v>
      </c>
      <c r="I109" s="344" t="s">
        <v>85</v>
      </c>
      <c r="J109" s="344" t="s">
        <v>85</v>
      </c>
      <c r="K109" s="74" t="s">
        <v>182</v>
      </c>
      <c r="L109" s="75">
        <v>480.98320000000001</v>
      </c>
      <c r="M109" s="75">
        <v>0</v>
      </c>
      <c r="N109" s="75">
        <v>0</v>
      </c>
      <c r="O109" s="24"/>
    </row>
    <row r="110" spans="1:15" ht="17.25" customHeight="1" x14ac:dyDescent="0.25">
      <c r="A110" s="346"/>
      <c r="B110" s="346"/>
      <c r="C110" s="354"/>
      <c r="D110" s="356"/>
      <c r="E110" s="357"/>
      <c r="F110" s="358"/>
      <c r="G110" s="358"/>
      <c r="H110" s="344"/>
      <c r="I110" s="344"/>
      <c r="J110" s="344"/>
      <c r="K110" s="74" t="s">
        <v>455</v>
      </c>
      <c r="L110" s="75">
        <v>120.2458</v>
      </c>
      <c r="M110" s="75">
        <v>0</v>
      </c>
      <c r="N110" s="75">
        <v>0</v>
      </c>
      <c r="O110" s="24"/>
    </row>
    <row r="111" spans="1:15" ht="17.25" customHeight="1" x14ac:dyDescent="0.25">
      <c r="A111" s="345" t="s">
        <v>58</v>
      </c>
      <c r="B111" s="345" t="s">
        <v>382</v>
      </c>
      <c r="C111" s="353" t="s">
        <v>121</v>
      </c>
      <c r="D111" s="355" t="s">
        <v>500</v>
      </c>
      <c r="E111" s="357" t="s">
        <v>138</v>
      </c>
      <c r="F111" s="358" t="s">
        <v>98</v>
      </c>
      <c r="G111" s="358">
        <v>1</v>
      </c>
      <c r="H111" s="344" t="s">
        <v>275</v>
      </c>
      <c r="I111" s="344" t="s">
        <v>85</v>
      </c>
      <c r="J111" s="344" t="s">
        <v>85</v>
      </c>
      <c r="K111" s="74" t="s">
        <v>182</v>
      </c>
      <c r="L111" s="75">
        <v>1606.8384000000001</v>
      </c>
      <c r="M111" s="75">
        <v>0</v>
      </c>
      <c r="N111" s="75">
        <v>0</v>
      </c>
      <c r="O111" s="24"/>
    </row>
    <row r="112" spans="1:15" ht="17.25" customHeight="1" x14ac:dyDescent="0.25">
      <c r="A112" s="346"/>
      <c r="B112" s="346"/>
      <c r="C112" s="354"/>
      <c r="D112" s="356"/>
      <c r="E112" s="357"/>
      <c r="F112" s="358"/>
      <c r="G112" s="358"/>
      <c r="H112" s="344"/>
      <c r="I112" s="344"/>
      <c r="J112" s="344"/>
      <c r="K112" s="74" t="s">
        <v>455</v>
      </c>
      <c r="L112" s="75">
        <v>401.70960000000002</v>
      </c>
      <c r="M112" s="75">
        <v>0</v>
      </c>
      <c r="N112" s="75">
        <v>0</v>
      </c>
      <c r="O112" s="24"/>
    </row>
    <row r="113" spans="1:15" ht="17.25" customHeight="1" x14ac:dyDescent="0.25">
      <c r="A113" s="345" t="s">
        <v>58</v>
      </c>
      <c r="B113" s="345" t="s">
        <v>382</v>
      </c>
      <c r="C113" s="353" t="s">
        <v>127</v>
      </c>
      <c r="D113" s="355" t="s">
        <v>509</v>
      </c>
      <c r="E113" s="357" t="s">
        <v>138</v>
      </c>
      <c r="F113" s="358" t="s">
        <v>98</v>
      </c>
      <c r="G113" s="358">
        <v>1</v>
      </c>
      <c r="H113" s="344" t="s">
        <v>275</v>
      </c>
      <c r="I113" s="344" t="s">
        <v>85</v>
      </c>
      <c r="J113" s="344" t="s">
        <v>85</v>
      </c>
      <c r="K113" s="74" t="s">
        <v>182</v>
      </c>
      <c r="L113" s="75">
        <v>400</v>
      </c>
      <c r="M113" s="75">
        <v>0</v>
      </c>
      <c r="N113" s="75">
        <v>0</v>
      </c>
      <c r="O113" s="24"/>
    </row>
    <row r="114" spans="1:15" ht="17.25" customHeight="1" x14ac:dyDescent="0.25">
      <c r="A114" s="346"/>
      <c r="B114" s="346"/>
      <c r="C114" s="354"/>
      <c r="D114" s="356"/>
      <c r="E114" s="357"/>
      <c r="F114" s="358"/>
      <c r="G114" s="358"/>
      <c r="H114" s="344"/>
      <c r="I114" s="344"/>
      <c r="J114" s="344"/>
      <c r="K114" s="74" t="s">
        <v>455</v>
      </c>
      <c r="L114" s="75">
        <v>100</v>
      </c>
      <c r="M114" s="75">
        <v>0</v>
      </c>
      <c r="N114" s="75">
        <v>0</v>
      </c>
      <c r="O114" s="24"/>
    </row>
    <row r="115" spans="1:15" ht="17.25" customHeight="1" x14ac:dyDescent="0.25">
      <c r="A115" s="345" t="s">
        <v>58</v>
      </c>
      <c r="B115" s="345" t="s">
        <v>382</v>
      </c>
      <c r="C115" s="353" t="s">
        <v>510</v>
      </c>
      <c r="D115" s="355" t="s">
        <v>501</v>
      </c>
      <c r="E115" s="357" t="s">
        <v>138</v>
      </c>
      <c r="F115" s="358" t="s">
        <v>98</v>
      </c>
      <c r="G115" s="358">
        <v>1</v>
      </c>
      <c r="H115" s="344" t="s">
        <v>275</v>
      </c>
      <c r="I115" s="344" t="s">
        <v>85</v>
      </c>
      <c r="J115" s="344" t="s">
        <v>85</v>
      </c>
      <c r="K115" s="74" t="s">
        <v>182</v>
      </c>
      <c r="L115" s="75">
        <v>497.93299000000002</v>
      </c>
      <c r="M115" s="75">
        <v>0</v>
      </c>
      <c r="N115" s="75">
        <v>0</v>
      </c>
      <c r="O115" s="24"/>
    </row>
    <row r="116" spans="1:15" ht="17.25" customHeight="1" x14ac:dyDescent="0.25">
      <c r="A116" s="346"/>
      <c r="B116" s="346"/>
      <c r="C116" s="354"/>
      <c r="D116" s="356"/>
      <c r="E116" s="357"/>
      <c r="F116" s="358"/>
      <c r="G116" s="358"/>
      <c r="H116" s="344"/>
      <c r="I116" s="344"/>
      <c r="J116" s="344"/>
      <c r="K116" s="74" t="s">
        <v>455</v>
      </c>
      <c r="L116" s="75">
        <v>124.48325</v>
      </c>
      <c r="M116" s="75">
        <v>0</v>
      </c>
      <c r="N116" s="75">
        <v>0</v>
      </c>
      <c r="O116" s="24"/>
    </row>
    <row r="117" spans="1:15" ht="17.25" customHeight="1" x14ac:dyDescent="0.25">
      <c r="A117" s="345" t="s">
        <v>58</v>
      </c>
      <c r="B117" s="345" t="s">
        <v>382</v>
      </c>
      <c r="C117" s="353" t="s">
        <v>554</v>
      </c>
      <c r="D117" s="355" t="s">
        <v>673</v>
      </c>
      <c r="E117" s="357" t="s">
        <v>138</v>
      </c>
      <c r="F117" s="358" t="s">
        <v>98</v>
      </c>
      <c r="G117" s="358">
        <v>1</v>
      </c>
      <c r="H117" s="344" t="s">
        <v>275</v>
      </c>
      <c r="I117" s="344" t="s">
        <v>85</v>
      </c>
      <c r="J117" s="344" t="s">
        <v>85</v>
      </c>
      <c r="K117" s="74" t="s">
        <v>182</v>
      </c>
      <c r="L117" s="158">
        <v>1405.14</v>
      </c>
      <c r="M117" s="75">
        <v>0</v>
      </c>
      <c r="N117" s="75">
        <v>0</v>
      </c>
      <c r="O117" s="24"/>
    </row>
    <row r="118" spans="1:15" ht="17.25" customHeight="1" x14ac:dyDescent="0.25">
      <c r="A118" s="346"/>
      <c r="B118" s="346"/>
      <c r="C118" s="354"/>
      <c r="D118" s="356"/>
      <c r="E118" s="357"/>
      <c r="F118" s="358"/>
      <c r="G118" s="358"/>
      <c r="H118" s="344"/>
      <c r="I118" s="344"/>
      <c r="J118" s="344"/>
      <c r="K118" s="74" t="s">
        <v>455</v>
      </c>
      <c r="L118" s="75">
        <v>351.29</v>
      </c>
      <c r="M118" s="75">
        <v>0</v>
      </c>
      <c r="N118" s="75">
        <v>0</v>
      </c>
      <c r="O118" s="24"/>
    </row>
    <row r="119" spans="1:15" ht="17.25" customHeight="1" x14ac:dyDescent="0.25">
      <c r="A119" s="345" t="s">
        <v>58</v>
      </c>
      <c r="B119" s="345" t="s">
        <v>382</v>
      </c>
      <c r="C119" s="353" t="s">
        <v>511</v>
      </c>
      <c r="D119" s="355" t="s">
        <v>512</v>
      </c>
      <c r="E119" s="357" t="s">
        <v>138</v>
      </c>
      <c r="F119" s="358" t="s">
        <v>98</v>
      </c>
      <c r="G119" s="358">
        <v>1</v>
      </c>
      <c r="H119" s="344" t="s">
        <v>275</v>
      </c>
      <c r="I119" s="344" t="s">
        <v>85</v>
      </c>
      <c r="J119" s="344" t="s">
        <v>85</v>
      </c>
      <c r="K119" s="74" t="s">
        <v>182</v>
      </c>
      <c r="L119" s="75">
        <v>695.66719999999998</v>
      </c>
      <c r="M119" s="75">
        <v>0</v>
      </c>
      <c r="N119" s="75">
        <v>0</v>
      </c>
      <c r="O119" s="24"/>
    </row>
    <row r="120" spans="1:15" ht="17.25" customHeight="1" x14ac:dyDescent="0.25">
      <c r="A120" s="346"/>
      <c r="B120" s="346"/>
      <c r="C120" s="354"/>
      <c r="D120" s="356"/>
      <c r="E120" s="357"/>
      <c r="F120" s="358"/>
      <c r="G120" s="358"/>
      <c r="H120" s="344"/>
      <c r="I120" s="344"/>
      <c r="J120" s="344"/>
      <c r="K120" s="74" t="s">
        <v>455</v>
      </c>
      <c r="L120" s="75">
        <v>173.91679999999999</v>
      </c>
      <c r="M120" s="75">
        <v>0</v>
      </c>
      <c r="N120" s="75">
        <v>0</v>
      </c>
      <c r="O120" s="24"/>
    </row>
    <row r="121" spans="1:15" ht="17.25" customHeight="1" x14ac:dyDescent="0.25">
      <c r="A121" s="345" t="s">
        <v>58</v>
      </c>
      <c r="B121" s="345" t="s">
        <v>382</v>
      </c>
      <c r="C121" s="353" t="s">
        <v>513</v>
      </c>
      <c r="D121" s="355" t="s">
        <v>550</v>
      </c>
      <c r="E121" s="357" t="s">
        <v>138</v>
      </c>
      <c r="F121" s="358" t="s">
        <v>98</v>
      </c>
      <c r="G121" s="358">
        <v>1</v>
      </c>
      <c r="H121" s="344" t="s">
        <v>275</v>
      </c>
      <c r="I121" s="344" t="s">
        <v>85</v>
      </c>
      <c r="J121" s="344" t="s">
        <v>85</v>
      </c>
      <c r="K121" s="74" t="s">
        <v>182</v>
      </c>
      <c r="L121" s="75">
        <v>799.88559999999995</v>
      </c>
      <c r="M121" s="75">
        <v>0</v>
      </c>
      <c r="N121" s="75">
        <v>0</v>
      </c>
      <c r="O121" s="24"/>
    </row>
    <row r="122" spans="1:15" ht="17.25" customHeight="1" x14ac:dyDescent="0.25">
      <c r="A122" s="346"/>
      <c r="B122" s="346"/>
      <c r="C122" s="354"/>
      <c r="D122" s="356"/>
      <c r="E122" s="357"/>
      <c r="F122" s="358"/>
      <c r="G122" s="358"/>
      <c r="H122" s="344"/>
      <c r="I122" s="344"/>
      <c r="J122" s="344"/>
      <c r="K122" s="74" t="s">
        <v>455</v>
      </c>
      <c r="L122" s="75">
        <v>199.97139999999999</v>
      </c>
      <c r="M122" s="75">
        <v>0</v>
      </c>
      <c r="N122" s="75">
        <v>0</v>
      </c>
      <c r="O122" s="24"/>
    </row>
    <row r="123" spans="1:15" ht="17.25" customHeight="1" x14ac:dyDescent="0.25">
      <c r="A123" s="345" t="s">
        <v>58</v>
      </c>
      <c r="B123" s="345" t="s">
        <v>382</v>
      </c>
      <c r="C123" s="347" t="s">
        <v>113</v>
      </c>
      <c r="D123" s="349" t="s">
        <v>637</v>
      </c>
      <c r="E123" s="347" t="s">
        <v>144</v>
      </c>
      <c r="F123" s="351" t="s">
        <v>98</v>
      </c>
      <c r="G123" s="351">
        <v>0</v>
      </c>
      <c r="H123" s="345" t="s">
        <v>275</v>
      </c>
      <c r="I123" s="345" t="s">
        <v>174</v>
      </c>
      <c r="J123" s="345" t="s">
        <v>174</v>
      </c>
      <c r="K123" s="47" t="s">
        <v>182</v>
      </c>
      <c r="L123" s="75">
        <v>562.16999999999996</v>
      </c>
      <c r="M123" s="44">
        <v>0</v>
      </c>
      <c r="N123" s="44">
        <v>0</v>
      </c>
      <c r="O123" s="24"/>
    </row>
    <row r="124" spans="1:15" ht="17.25" customHeight="1" x14ac:dyDescent="0.25">
      <c r="A124" s="346"/>
      <c r="B124" s="346"/>
      <c r="C124" s="348"/>
      <c r="D124" s="350"/>
      <c r="E124" s="348"/>
      <c r="F124" s="352"/>
      <c r="G124" s="352"/>
      <c r="H124" s="346"/>
      <c r="I124" s="346"/>
      <c r="J124" s="346"/>
      <c r="K124" s="47" t="s">
        <v>455</v>
      </c>
      <c r="L124" s="75">
        <v>140.54</v>
      </c>
      <c r="M124" s="44">
        <v>0</v>
      </c>
      <c r="N124" s="44">
        <v>0</v>
      </c>
      <c r="O124" s="24"/>
    </row>
    <row r="125" spans="1:15" s="35" customFormat="1" ht="23.25" customHeight="1" x14ac:dyDescent="0.25">
      <c r="A125" s="372" t="s">
        <v>58</v>
      </c>
      <c r="B125" s="372" t="s">
        <v>607</v>
      </c>
      <c r="C125" s="372" t="s">
        <v>13</v>
      </c>
      <c r="D125" s="375" t="s">
        <v>610</v>
      </c>
      <c r="E125" s="378" t="s">
        <v>144</v>
      </c>
      <c r="F125" s="381" t="s">
        <v>98</v>
      </c>
      <c r="G125" s="381">
        <v>1</v>
      </c>
      <c r="H125" s="372" t="s">
        <v>85</v>
      </c>
      <c r="I125" s="372" t="s">
        <v>174</v>
      </c>
      <c r="J125" s="372" t="s">
        <v>174</v>
      </c>
      <c r="K125" s="57" t="s">
        <v>181</v>
      </c>
      <c r="L125" s="46">
        <f>SUM(L126:L128)</f>
        <v>7909.83</v>
      </c>
      <c r="M125" s="46">
        <f>M127</f>
        <v>0</v>
      </c>
      <c r="N125" s="46">
        <f>SUM(N126:N128)</f>
        <v>0</v>
      </c>
    </row>
    <row r="126" spans="1:15" s="35" customFormat="1" ht="24" customHeight="1" x14ac:dyDescent="0.25">
      <c r="A126" s="373"/>
      <c r="B126" s="373"/>
      <c r="C126" s="373"/>
      <c r="D126" s="376"/>
      <c r="E126" s="379"/>
      <c r="F126" s="382"/>
      <c r="G126" s="382"/>
      <c r="H126" s="373"/>
      <c r="I126" s="373"/>
      <c r="J126" s="373"/>
      <c r="K126" s="57" t="s">
        <v>182</v>
      </c>
      <c r="L126" s="46">
        <v>0</v>
      </c>
      <c r="M126" s="46">
        <v>0</v>
      </c>
      <c r="N126" s="46">
        <v>0</v>
      </c>
    </row>
    <row r="127" spans="1:15" s="35" customFormat="1" ht="23.25" customHeight="1" x14ac:dyDescent="0.25">
      <c r="A127" s="373"/>
      <c r="B127" s="373"/>
      <c r="C127" s="373"/>
      <c r="D127" s="376"/>
      <c r="E127" s="379"/>
      <c r="F127" s="382"/>
      <c r="G127" s="382"/>
      <c r="H127" s="373"/>
      <c r="I127" s="373"/>
      <c r="J127" s="373"/>
      <c r="K127" s="46" t="s">
        <v>455</v>
      </c>
      <c r="L127" s="55">
        <f>L129</f>
        <v>7909.83</v>
      </c>
      <c r="M127" s="55">
        <v>0</v>
      </c>
      <c r="N127" s="55">
        <v>0</v>
      </c>
    </row>
    <row r="128" spans="1:15" s="35" customFormat="1" ht="25.5" customHeight="1" x14ac:dyDescent="0.25">
      <c r="A128" s="374"/>
      <c r="B128" s="374"/>
      <c r="C128" s="374"/>
      <c r="D128" s="377"/>
      <c r="E128" s="380"/>
      <c r="F128" s="383"/>
      <c r="G128" s="383"/>
      <c r="H128" s="374"/>
      <c r="I128" s="374"/>
      <c r="J128" s="374"/>
      <c r="K128" s="139" t="s">
        <v>299</v>
      </c>
      <c r="L128" s="55">
        <v>0</v>
      </c>
      <c r="M128" s="55">
        <v>0</v>
      </c>
      <c r="N128" s="46">
        <v>0</v>
      </c>
    </row>
    <row r="129" spans="1:15" s="25" customFormat="1" ht="46.5" customHeight="1" x14ac:dyDescent="0.2">
      <c r="A129" s="241" t="s">
        <v>58</v>
      </c>
      <c r="B129" s="241" t="s">
        <v>607</v>
      </c>
      <c r="C129" s="248" t="s">
        <v>608</v>
      </c>
      <c r="D129" s="149" t="s">
        <v>609</v>
      </c>
      <c r="E129" s="242" t="s">
        <v>144</v>
      </c>
      <c r="F129" s="243" t="s">
        <v>98</v>
      </c>
      <c r="G129" s="243">
        <v>1</v>
      </c>
      <c r="H129" s="225" t="s">
        <v>535</v>
      </c>
      <c r="I129" s="241" t="s">
        <v>174</v>
      </c>
      <c r="J129" s="241" t="s">
        <v>174</v>
      </c>
      <c r="K129" s="47"/>
      <c r="L129" s="74">
        <v>7909.83</v>
      </c>
      <c r="M129" s="75">
        <v>0</v>
      </c>
      <c r="N129" s="75">
        <v>0</v>
      </c>
    </row>
    <row r="130" spans="1:15" s="35" customFormat="1" ht="23.25" customHeight="1" x14ac:dyDescent="0.25">
      <c r="A130" s="372" t="s">
        <v>58</v>
      </c>
      <c r="B130" s="372" t="s">
        <v>339</v>
      </c>
      <c r="C130" s="372" t="s">
        <v>13</v>
      </c>
      <c r="D130" s="375" t="s">
        <v>337</v>
      </c>
      <c r="E130" s="378" t="s">
        <v>338</v>
      </c>
      <c r="F130" s="381" t="s">
        <v>98</v>
      </c>
      <c r="G130" s="381">
        <f>SUM(G134:G206)</f>
        <v>72</v>
      </c>
      <c r="H130" s="372" t="s">
        <v>85</v>
      </c>
      <c r="I130" s="372" t="s">
        <v>426</v>
      </c>
      <c r="J130" s="372" t="s">
        <v>426</v>
      </c>
      <c r="K130" s="57" t="s">
        <v>181</v>
      </c>
      <c r="L130" s="46">
        <f>SUM(L131:L133)</f>
        <v>216129.33519000007</v>
      </c>
      <c r="M130" s="46">
        <f>M132</f>
        <v>193696.82</v>
      </c>
      <c r="N130" s="46">
        <f>SUM(N131:N133)</f>
        <v>180168.98</v>
      </c>
    </row>
    <row r="131" spans="1:15" s="35" customFormat="1" ht="24" customHeight="1" x14ac:dyDescent="0.25">
      <c r="A131" s="373"/>
      <c r="B131" s="373"/>
      <c r="C131" s="373"/>
      <c r="D131" s="376"/>
      <c r="E131" s="379"/>
      <c r="F131" s="382"/>
      <c r="G131" s="382"/>
      <c r="H131" s="373"/>
      <c r="I131" s="373"/>
      <c r="J131" s="373"/>
      <c r="K131" s="57" t="s">
        <v>182</v>
      </c>
      <c r="L131" s="46">
        <v>0</v>
      </c>
      <c r="M131" s="46">
        <v>0</v>
      </c>
      <c r="N131" s="46">
        <v>0</v>
      </c>
    </row>
    <row r="132" spans="1:15" s="35" customFormat="1" ht="23.25" customHeight="1" x14ac:dyDescent="0.25">
      <c r="A132" s="373"/>
      <c r="B132" s="373"/>
      <c r="C132" s="373"/>
      <c r="D132" s="376"/>
      <c r="E132" s="379"/>
      <c r="F132" s="382"/>
      <c r="G132" s="382"/>
      <c r="H132" s="373"/>
      <c r="I132" s="373"/>
      <c r="J132" s="373"/>
      <c r="K132" s="46" t="s">
        <v>455</v>
      </c>
      <c r="L132" s="55">
        <f>SUM(L134:L205)</f>
        <v>216129.33519000007</v>
      </c>
      <c r="M132" s="55">
        <f>M206</f>
        <v>193696.82</v>
      </c>
      <c r="N132" s="55">
        <f>N206</f>
        <v>180168.98</v>
      </c>
    </row>
    <row r="133" spans="1:15" s="35" customFormat="1" ht="25.5" customHeight="1" x14ac:dyDescent="0.25">
      <c r="A133" s="374"/>
      <c r="B133" s="374"/>
      <c r="C133" s="374"/>
      <c r="D133" s="377"/>
      <c r="E133" s="380"/>
      <c r="F133" s="383"/>
      <c r="G133" s="383"/>
      <c r="H133" s="374"/>
      <c r="I133" s="374"/>
      <c r="J133" s="374"/>
      <c r="K133" s="139" t="s">
        <v>299</v>
      </c>
      <c r="L133" s="55">
        <v>0</v>
      </c>
      <c r="M133" s="55">
        <v>0</v>
      </c>
      <c r="N133" s="46">
        <v>0</v>
      </c>
    </row>
    <row r="134" spans="1:15" s="25" customFormat="1" ht="171.75" customHeight="1" x14ac:dyDescent="0.2">
      <c r="A134" s="282" t="s">
        <v>58</v>
      </c>
      <c r="B134" s="282" t="s">
        <v>339</v>
      </c>
      <c r="C134" s="276" t="s">
        <v>674</v>
      </c>
      <c r="D134" s="149" t="s">
        <v>710</v>
      </c>
      <c r="E134" s="314" t="s">
        <v>144</v>
      </c>
      <c r="F134" s="283" t="s">
        <v>98</v>
      </c>
      <c r="G134" s="283">
        <v>1</v>
      </c>
      <c r="H134" s="225" t="s">
        <v>275</v>
      </c>
      <c r="I134" s="305" t="s">
        <v>174</v>
      </c>
      <c r="J134" s="305" t="s">
        <v>174</v>
      </c>
      <c r="K134" s="281" t="s">
        <v>455</v>
      </c>
      <c r="L134" s="75">
        <v>7482.4393200000004</v>
      </c>
      <c r="M134" s="75">
        <v>0</v>
      </c>
      <c r="N134" s="75">
        <v>0</v>
      </c>
      <c r="O134" s="95"/>
    </row>
    <row r="135" spans="1:15" s="25" customFormat="1" ht="21" customHeight="1" x14ac:dyDescent="0.2">
      <c r="A135" s="282" t="s">
        <v>58</v>
      </c>
      <c r="B135" s="282" t="s">
        <v>339</v>
      </c>
      <c r="C135" s="276" t="s">
        <v>593</v>
      </c>
      <c r="D135" s="76" t="s">
        <v>594</v>
      </c>
      <c r="E135" s="314" t="s">
        <v>144</v>
      </c>
      <c r="F135" s="283" t="s">
        <v>98</v>
      </c>
      <c r="G135" s="283">
        <v>1</v>
      </c>
      <c r="H135" s="225" t="s">
        <v>275</v>
      </c>
      <c r="I135" s="318" t="s">
        <v>174</v>
      </c>
      <c r="J135" s="318" t="s">
        <v>174</v>
      </c>
      <c r="K135" s="281" t="s">
        <v>455</v>
      </c>
      <c r="L135" s="75">
        <v>303.15199999999999</v>
      </c>
      <c r="M135" s="75">
        <v>0</v>
      </c>
      <c r="N135" s="75">
        <v>0</v>
      </c>
      <c r="O135" s="95"/>
    </row>
    <row r="136" spans="1:15" s="35" customFormat="1" ht="67.5" customHeight="1" x14ac:dyDescent="0.25">
      <c r="A136" s="282" t="s">
        <v>58</v>
      </c>
      <c r="B136" s="282" t="s">
        <v>339</v>
      </c>
      <c r="C136" s="276" t="s">
        <v>114</v>
      </c>
      <c r="D136" s="76" t="s">
        <v>611</v>
      </c>
      <c r="E136" s="314" t="s">
        <v>144</v>
      </c>
      <c r="F136" s="283" t="s">
        <v>98</v>
      </c>
      <c r="G136" s="283">
        <v>1</v>
      </c>
      <c r="H136" s="225" t="s">
        <v>275</v>
      </c>
      <c r="I136" s="318" t="s">
        <v>174</v>
      </c>
      <c r="J136" s="318" t="s">
        <v>174</v>
      </c>
      <c r="K136" s="281" t="s">
        <v>455</v>
      </c>
      <c r="L136" s="75">
        <v>5981.7889999999998</v>
      </c>
      <c r="M136" s="75">
        <v>0</v>
      </c>
      <c r="N136" s="75">
        <v>0</v>
      </c>
      <c r="O136" s="83"/>
    </row>
    <row r="137" spans="1:15" s="35" customFormat="1" ht="80.25" customHeight="1" x14ac:dyDescent="0.25">
      <c r="A137" s="282" t="s">
        <v>58</v>
      </c>
      <c r="B137" s="282" t="s">
        <v>339</v>
      </c>
      <c r="C137" s="276" t="s">
        <v>104</v>
      </c>
      <c r="D137" s="76" t="s">
        <v>711</v>
      </c>
      <c r="E137" s="314" t="s">
        <v>144</v>
      </c>
      <c r="F137" s="283" t="s">
        <v>98</v>
      </c>
      <c r="G137" s="283">
        <v>1</v>
      </c>
      <c r="H137" s="225" t="s">
        <v>275</v>
      </c>
      <c r="I137" s="305" t="s">
        <v>174</v>
      </c>
      <c r="J137" s="305" t="s">
        <v>174</v>
      </c>
      <c r="K137" s="292" t="s">
        <v>455</v>
      </c>
      <c r="L137" s="75">
        <v>7100.8813099999998</v>
      </c>
      <c r="M137" s="75">
        <v>0</v>
      </c>
      <c r="N137" s="75">
        <v>0</v>
      </c>
      <c r="O137" s="83"/>
    </row>
    <row r="138" spans="1:15" s="25" customFormat="1" ht="106.5" customHeight="1" x14ac:dyDescent="0.2">
      <c r="A138" s="282" t="s">
        <v>58</v>
      </c>
      <c r="B138" s="282" t="s">
        <v>339</v>
      </c>
      <c r="C138" s="276" t="s">
        <v>102</v>
      </c>
      <c r="D138" s="76" t="s">
        <v>712</v>
      </c>
      <c r="E138" s="314" t="s">
        <v>144</v>
      </c>
      <c r="F138" s="283" t="s">
        <v>98</v>
      </c>
      <c r="G138" s="283">
        <v>1</v>
      </c>
      <c r="H138" s="225" t="s">
        <v>275</v>
      </c>
      <c r="I138" s="305" t="s">
        <v>174</v>
      </c>
      <c r="J138" s="305" t="s">
        <v>174</v>
      </c>
      <c r="K138" s="281" t="s">
        <v>455</v>
      </c>
      <c r="L138" s="75">
        <v>2179.6690800000001</v>
      </c>
      <c r="M138" s="75">
        <v>0</v>
      </c>
      <c r="N138" s="75">
        <v>0</v>
      </c>
      <c r="O138" s="95"/>
    </row>
    <row r="139" spans="1:15" s="25" customFormat="1" ht="19.5" customHeight="1" x14ac:dyDescent="0.2">
      <c r="A139" s="282" t="s">
        <v>58</v>
      </c>
      <c r="B139" s="282" t="s">
        <v>339</v>
      </c>
      <c r="C139" s="276" t="s">
        <v>595</v>
      </c>
      <c r="D139" s="76" t="s">
        <v>596</v>
      </c>
      <c r="E139" s="314" t="s">
        <v>144</v>
      </c>
      <c r="F139" s="283" t="s">
        <v>98</v>
      </c>
      <c r="G139" s="283">
        <v>1</v>
      </c>
      <c r="H139" s="225" t="s">
        <v>275</v>
      </c>
      <c r="I139" s="305" t="s">
        <v>174</v>
      </c>
      <c r="J139" s="305" t="s">
        <v>174</v>
      </c>
      <c r="K139" s="281" t="s">
        <v>455</v>
      </c>
      <c r="L139" s="75">
        <v>81.212999999999994</v>
      </c>
      <c r="M139" s="75">
        <v>0</v>
      </c>
      <c r="N139" s="75">
        <v>0</v>
      </c>
      <c r="O139" s="95"/>
    </row>
    <row r="140" spans="1:15" s="25" customFormat="1" ht="70.5" customHeight="1" x14ac:dyDescent="0.2">
      <c r="A140" s="282" t="s">
        <v>58</v>
      </c>
      <c r="B140" s="282" t="s">
        <v>339</v>
      </c>
      <c r="C140" s="276" t="s">
        <v>169</v>
      </c>
      <c r="D140" s="76" t="s">
        <v>321</v>
      </c>
      <c r="E140" s="314" t="s">
        <v>144</v>
      </c>
      <c r="F140" s="283" t="s">
        <v>98</v>
      </c>
      <c r="G140" s="283">
        <v>1</v>
      </c>
      <c r="H140" s="225" t="s">
        <v>275</v>
      </c>
      <c r="I140" s="305" t="s">
        <v>174</v>
      </c>
      <c r="J140" s="305" t="s">
        <v>174</v>
      </c>
      <c r="K140" s="281" t="s">
        <v>455</v>
      </c>
      <c r="L140" s="75">
        <v>2700.3494799999999</v>
      </c>
      <c r="M140" s="75">
        <v>0</v>
      </c>
      <c r="N140" s="75">
        <v>0</v>
      </c>
      <c r="O140" s="95"/>
    </row>
    <row r="141" spans="1:15" s="25" customFormat="1" ht="42" customHeight="1" x14ac:dyDescent="0.2">
      <c r="A141" s="282" t="s">
        <v>58</v>
      </c>
      <c r="B141" s="282" t="s">
        <v>339</v>
      </c>
      <c r="C141" s="276" t="s">
        <v>322</v>
      </c>
      <c r="D141" s="76" t="s">
        <v>574</v>
      </c>
      <c r="E141" s="316" t="s">
        <v>144</v>
      </c>
      <c r="F141" s="288" t="s">
        <v>98</v>
      </c>
      <c r="G141" s="288">
        <v>1</v>
      </c>
      <c r="H141" s="225" t="s">
        <v>275</v>
      </c>
      <c r="I141" s="305" t="s">
        <v>174</v>
      </c>
      <c r="J141" s="305" t="s">
        <v>174</v>
      </c>
      <c r="K141" s="289" t="s">
        <v>455</v>
      </c>
      <c r="L141" s="75">
        <v>577.13599999999997</v>
      </c>
      <c r="M141" s="75">
        <v>0</v>
      </c>
      <c r="N141" s="75">
        <v>0</v>
      </c>
      <c r="O141" s="95"/>
    </row>
    <row r="142" spans="1:15" s="25" customFormat="1" ht="107.25" customHeight="1" x14ac:dyDescent="0.2">
      <c r="A142" s="282" t="s">
        <v>58</v>
      </c>
      <c r="B142" s="282" t="s">
        <v>339</v>
      </c>
      <c r="C142" s="276" t="s">
        <v>442</v>
      </c>
      <c r="D142" s="76" t="s">
        <v>704</v>
      </c>
      <c r="E142" s="131" t="s">
        <v>144</v>
      </c>
      <c r="F142" s="165" t="s">
        <v>98</v>
      </c>
      <c r="G142" s="165">
        <v>1</v>
      </c>
      <c r="H142" s="225" t="s">
        <v>275</v>
      </c>
      <c r="I142" s="305" t="s">
        <v>174</v>
      </c>
      <c r="J142" s="305" t="s">
        <v>174</v>
      </c>
      <c r="K142" s="152" t="s">
        <v>455</v>
      </c>
      <c r="L142" s="75">
        <v>711.37088000000006</v>
      </c>
      <c r="M142" s="75">
        <v>0</v>
      </c>
      <c r="N142" s="75">
        <v>0</v>
      </c>
      <c r="O142" s="95"/>
    </row>
    <row r="143" spans="1:15" s="25" customFormat="1" ht="54.75" customHeight="1" x14ac:dyDescent="0.2">
      <c r="A143" s="282" t="s">
        <v>58</v>
      </c>
      <c r="B143" s="282" t="s">
        <v>339</v>
      </c>
      <c r="C143" s="276" t="s">
        <v>251</v>
      </c>
      <c r="D143" s="76" t="s">
        <v>675</v>
      </c>
      <c r="E143" s="314" t="s">
        <v>144</v>
      </c>
      <c r="F143" s="283" t="s">
        <v>98</v>
      </c>
      <c r="G143" s="283">
        <v>1</v>
      </c>
      <c r="H143" s="225" t="s">
        <v>275</v>
      </c>
      <c r="I143" s="290">
        <v>0</v>
      </c>
      <c r="J143" s="290">
        <v>0</v>
      </c>
      <c r="K143" s="281" t="s">
        <v>455</v>
      </c>
      <c r="L143" s="75">
        <v>1663.4993999999999</v>
      </c>
      <c r="M143" s="75">
        <v>0</v>
      </c>
      <c r="N143" s="75">
        <v>0</v>
      </c>
      <c r="O143" s="95"/>
    </row>
    <row r="144" spans="1:15" s="25" customFormat="1" ht="40.5" customHeight="1" x14ac:dyDescent="0.2">
      <c r="A144" s="275" t="s">
        <v>58</v>
      </c>
      <c r="B144" s="275" t="s">
        <v>339</v>
      </c>
      <c r="C144" s="278" t="s">
        <v>443</v>
      </c>
      <c r="D144" s="76" t="s">
        <v>713</v>
      </c>
      <c r="E144" s="316" t="s">
        <v>144</v>
      </c>
      <c r="F144" s="288" t="s">
        <v>98</v>
      </c>
      <c r="G144" s="288">
        <v>1</v>
      </c>
      <c r="H144" s="225" t="s">
        <v>275</v>
      </c>
      <c r="I144" s="317">
        <v>0</v>
      </c>
      <c r="J144" s="317">
        <v>0</v>
      </c>
      <c r="K144" s="289" t="s">
        <v>455</v>
      </c>
      <c r="L144" s="75">
        <v>303.56599999999997</v>
      </c>
      <c r="M144" s="75">
        <v>0</v>
      </c>
      <c r="N144" s="75">
        <v>0</v>
      </c>
      <c r="O144" s="95"/>
    </row>
    <row r="145" spans="1:15" s="25" customFormat="1" ht="27.75" customHeight="1" x14ac:dyDescent="0.2">
      <c r="A145" s="275" t="s">
        <v>58</v>
      </c>
      <c r="B145" s="275" t="s">
        <v>339</v>
      </c>
      <c r="C145" s="276" t="s">
        <v>676</v>
      </c>
      <c r="D145" s="140" t="s">
        <v>714</v>
      </c>
      <c r="E145" s="316" t="s">
        <v>144</v>
      </c>
      <c r="F145" s="288" t="s">
        <v>98</v>
      </c>
      <c r="G145" s="288">
        <v>1</v>
      </c>
      <c r="H145" s="225" t="s">
        <v>275</v>
      </c>
      <c r="I145" s="317">
        <v>0</v>
      </c>
      <c r="J145" s="317">
        <v>0</v>
      </c>
      <c r="K145" s="289" t="s">
        <v>455</v>
      </c>
      <c r="L145" s="75">
        <v>520</v>
      </c>
      <c r="M145" s="75">
        <v>0</v>
      </c>
      <c r="N145" s="75">
        <v>0</v>
      </c>
      <c r="O145" s="95"/>
    </row>
    <row r="146" spans="1:15" s="25" customFormat="1" ht="139.5" customHeight="1" x14ac:dyDescent="0.2">
      <c r="A146" s="282" t="s">
        <v>58</v>
      </c>
      <c r="B146" s="282" t="s">
        <v>339</v>
      </c>
      <c r="C146" s="276" t="s">
        <v>323</v>
      </c>
      <c r="D146" s="140" t="s">
        <v>715</v>
      </c>
      <c r="E146" s="286" t="s">
        <v>144</v>
      </c>
      <c r="F146" s="283" t="s">
        <v>98</v>
      </c>
      <c r="G146" s="283">
        <v>1</v>
      </c>
      <c r="H146" s="225" t="s">
        <v>275</v>
      </c>
      <c r="I146" s="290">
        <v>0</v>
      </c>
      <c r="J146" s="290">
        <v>0</v>
      </c>
      <c r="K146" s="281" t="s">
        <v>455</v>
      </c>
      <c r="L146" s="75">
        <v>4924.99</v>
      </c>
      <c r="M146" s="75">
        <v>0</v>
      </c>
      <c r="N146" s="75">
        <v>0</v>
      </c>
      <c r="O146" s="95"/>
    </row>
    <row r="147" spans="1:15" s="25" customFormat="1" ht="78.75" customHeight="1" x14ac:dyDescent="0.2">
      <c r="A147" s="282" t="s">
        <v>58</v>
      </c>
      <c r="B147" s="282" t="s">
        <v>339</v>
      </c>
      <c r="C147" s="276" t="s">
        <v>324</v>
      </c>
      <c r="D147" s="140" t="s">
        <v>677</v>
      </c>
      <c r="E147" s="314" t="s">
        <v>144</v>
      </c>
      <c r="F147" s="283" t="s">
        <v>98</v>
      </c>
      <c r="G147" s="283">
        <v>1</v>
      </c>
      <c r="H147" s="225" t="s">
        <v>275</v>
      </c>
      <c r="I147" s="290">
        <v>0</v>
      </c>
      <c r="J147" s="290">
        <v>0</v>
      </c>
      <c r="K147" s="281" t="s">
        <v>455</v>
      </c>
      <c r="L147" s="75">
        <v>3674.1359000000002</v>
      </c>
      <c r="M147" s="75">
        <v>0</v>
      </c>
      <c r="N147" s="75">
        <v>0</v>
      </c>
      <c r="O147" s="95"/>
    </row>
    <row r="148" spans="1:15" s="25" customFormat="1" ht="57" customHeight="1" x14ac:dyDescent="0.2">
      <c r="A148" s="282" t="s">
        <v>58</v>
      </c>
      <c r="B148" s="282" t="s">
        <v>339</v>
      </c>
      <c r="C148" s="276" t="s">
        <v>116</v>
      </c>
      <c r="D148" s="140" t="s">
        <v>612</v>
      </c>
      <c r="E148" s="314" t="s">
        <v>144</v>
      </c>
      <c r="F148" s="283" t="s">
        <v>98</v>
      </c>
      <c r="G148" s="283">
        <v>1</v>
      </c>
      <c r="H148" s="225" t="s">
        <v>275</v>
      </c>
      <c r="I148" s="286">
        <v>0</v>
      </c>
      <c r="J148" s="286">
        <v>0</v>
      </c>
      <c r="K148" s="281" t="s">
        <v>455</v>
      </c>
      <c r="L148" s="75">
        <v>1026.2260000000001</v>
      </c>
      <c r="M148" s="75">
        <v>0</v>
      </c>
      <c r="N148" s="75">
        <v>0</v>
      </c>
      <c r="O148" s="95"/>
    </row>
    <row r="149" spans="1:15" s="25" customFormat="1" ht="41.25" customHeight="1" x14ac:dyDescent="0.2">
      <c r="A149" s="275" t="s">
        <v>58</v>
      </c>
      <c r="B149" s="275" t="s">
        <v>339</v>
      </c>
      <c r="C149" s="278" t="s">
        <v>248</v>
      </c>
      <c r="D149" s="293" t="s">
        <v>716</v>
      </c>
      <c r="E149" s="76" t="s">
        <v>144</v>
      </c>
      <c r="F149" s="288" t="s">
        <v>98</v>
      </c>
      <c r="G149" s="288">
        <v>1</v>
      </c>
      <c r="H149" s="225" t="s">
        <v>275</v>
      </c>
      <c r="I149" s="317">
        <v>0</v>
      </c>
      <c r="J149" s="317">
        <v>0</v>
      </c>
      <c r="K149" s="289" t="s">
        <v>455</v>
      </c>
      <c r="L149" s="75">
        <v>3503.3620000000001</v>
      </c>
      <c r="M149" s="75">
        <v>0</v>
      </c>
      <c r="N149" s="75">
        <v>0</v>
      </c>
      <c r="O149" s="95"/>
    </row>
    <row r="150" spans="1:15" s="25" customFormat="1" ht="91.5" customHeight="1" x14ac:dyDescent="0.2">
      <c r="A150" s="282" t="s">
        <v>58</v>
      </c>
      <c r="B150" s="282" t="s">
        <v>339</v>
      </c>
      <c r="C150" s="276" t="s">
        <v>171</v>
      </c>
      <c r="D150" s="140" t="s">
        <v>678</v>
      </c>
      <c r="E150" s="314" t="s">
        <v>144</v>
      </c>
      <c r="F150" s="283" t="s">
        <v>98</v>
      </c>
      <c r="G150" s="283">
        <v>1</v>
      </c>
      <c r="H150" s="225" t="s">
        <v>275</v>
      </c>
      <c r="I150" s="286">
        <v>0</v>
      </c>
      <c r="J150" s="286">
        <v>0</v>
      </c>
      <c r="K150" s="281" t="s">
        <v>455</v>
      </c>
      <c r="L150" s="75">
        <v>2177.35</v>
      </c>
      <c r="M150" s="75">
        <v>0</v>
      </c>
      <c r="N150" s="75">
        <v>0</v>
      </c>
      <c r="O150" s="95"/>
    </row>
    <row r="151" spans="1:15" s="25" customFormat="1" ht="55.5" customHeight="1" x14ac:dyDescent="0.2">
      <c r="A151" s="282" t="s">
        <v>58</v>
      </c>
      <c r="B151" s="282" t="s">
        <v>339</v>
      </c>
      <c r="C151" s="276" t="s">
        <v>221</v>
      </c>
      <c r="D151" s="141" t="s">
        <v>679</v>
      </c>
      <c r="E151" s="314" t="s">
        <v>144</v>
      </c>
      <c r="F151" s="283" t="s">
        <v>98</v>
      </c>
      <c r="G151" s="283">
        <v>1</v>
      </c>
      <c r="H151" s="225" t="s">
        <v>275</v>
      </c>
      <c r="I151" s="305" t="s">
        <v>174</v>
      </c>
      <c r="J151" s="305" t="s">
        <v>174</v>
      </c>
      <c r="K151" s="281" t="s">
        <v>455</v>
      </c>
      <c r="L151" s="75">
        <v>3255.6729999999998</v>
      </c>
      <c r="M151" s="75">
        <v>0</v>
      </c>
      <c r="N151" s="75">
        <v>0</v>
      </c>
      <c r="O151" s="95"/>
    </row>
    <row r="152" spans="1:15" s="25" customFormat="1" ht="53.25" customHeight="1" x14ac:dyDescent="0.2">
      <c r="A152" s="282" t="s">
        <v>58</v>
      </c>
      <c r="B152" s="282" t="s">
        <v>339</v>
      </c>
      <c r="C152" s="276" t="s">
        <v>247</v>
      </c>
      <c r="D152" s="141" t="s">
        <v>680</v>
      </c>
      <c r="E152" s="314" t="s">
        <v>144</v>
      </c>
      <c r="F152" s="283" t="s">
        <v>98</v>
      </c>
      <c r="G152" s="283">
        <v>1</v>
      </c>
      <c r="H152" s="225" t="s">
        <v>275</v>
      </c>
      <c r="I152" s="305" t="s">
        <v>174</v>
      </c>
      <c r="J152" s="305" t="s">
        <v>174</v>
      </c>
      <c r="K152" s="281" t="s">
        <v>455</v>
      </c>
      <c r="L152" s="75">
        <v>1849</v>
      </c>
      <c r="M152" s="75">
        <v>0</v>
      </c>
      <c r="N152" s="75">
        <v>0</v>
      </c>
      <c r="O152" s="95"/>
    </row>
    <row r="153" spans="1:15" s="25" customFormat="1" ht="54" customHeight="1" x14ac:dyDescent="0.2">
      <c r="A153" s="282" t="s">
        <v>58</v>
      </c>
      <c r="B153" s="282" t="s">
        <v>339</v>
      </c>
      <c r="C153" s="278" t="s">
        <v>325</v>
      </c>
      <c r="D153" s="141" t="s">
        <v>717</v>
      </c>
      <c r="E153" s="314" t="s">
        <v>144</v>
      </c>
      <c r="F153" s="283" t="s">
        <v>98</v>
      </c>
      <c r="G153" s="283">
        <v>1</v>
      </c>
      <c r="H153" s="225" t="s">
        <v>275</v>
      </c>
      <c r="I153" s="305" t="s">
        <v>174</v>
      </c>
      <c r="J153" s="305" t="s">
        <v>174</v>
      </c>
      <c r="K153" s="281" t="s">
        <v>455</v>
      </c>
      <c r="L153" s="75">
        <v>9370.2260000000006</v>
      </c>
      <c r="M153" s="75">
        <v>0</v>
      </c>
      <c r="N153" s="75">
        <v>0</v>
      </c>
      <c r="O153" s="95"/>
    </row>
    <row r="154" spans="1:15" s="25" customFormat="1" ht="29.25" customHeight="1" x14ac:dyDescent="0.2">
      <c r="A154" s="282" t="s">
        <v>58</v>
      </c>
      <c r="B154" s="282" t="s">
        <v>339</v>
      </c>
      <c r="C154" s="276" t="s">
        <v>105</v>
      </c>
      <c r="D154" s="141" t="s">
        <v>718</v>
      </c>
      <c r="E154" s="314" t="s">
        <v>144</v>
      </c>
      <c r="F154" s="283" t="s">
        <v>98</v>
      </c>
      <c r="G154" s="283">
        <v>1</v>
      </c>
      <c r="H154" s="225" t="s">
        <v>275</v>
      </c>
      <c r="I154" s="305" t="s">
        <v>174</v>
      </c>
      <c r="J154" s="305" t="s">
        <v>174</v>
      </c>
      <c r="K154" s="281" t="s">
        <v>455</v>
      </c>
      <c r="L154" s="75">
        <v>585.14499999999998</v>
      </c>
      <c r="M154" s="75">
        <v>0</v>
      </c>
      <c r="N154" s="75">
        <v>0</v>
      </c>
      <c r="O154" s="95"/>
    </row>
    <row r="155" spans="1:15" s="25" customFormat="1" ht="27.75" customHeight="1" x14ac:dyDescent="0.2">
      <c r="A155" s="282" t="s">
        <v>58</v>
      </c>
      <c r="B155" s="282" t="s">
        <v>339</v>
      </c>
      <c r="C155" s="276" t="s">
        <v>326</v>
      </c>
      <c r="D155" s="141" t="s">
        <v>681</v>
      </c>
      <c r="E155" s="314" t="s">
        <v>144</v>
      </c>
      <c r="F155" s="283" t="s">
        <v>98</v>
      </c>
      <c r="G155" s="283">
        <v>1</v>
      </c>
      <c r="H155" s="225" t="s">
        <v>275</v>
      </c>
      <c r="I155" s="291" t="s">
        <v>174</v>
      </c>
      <c r="J155" s="291" t="s">
        <v>174</v>
      </c>
      <c r="K155" s="289" t="s">
        <v>455</v>
      </c>
      <c r="L155" s="75">
        <v>1446.19</v>
      </c>
      <c r="M155" s="75">
        <v>0</v>
      </c>
      <c r="N155" s="75">
        <v>0</v>
      </c>
      <c r="O155" s="95"/>
    </row>
    <row r="156" spans="1:15" s="25" customFormat="1" ht="55.5" customHeight="1" x14ac:dyDescent="0.2">
      <c r="A156" s="282" t="s">
        <v>58</v>
      </c>
      <c r="B156" s="282" t="s">
        <v>339</v>
      </c>
      <c r="C156" s="278" t="s">
        <v>266</v>
      </c>
      <c r="D156" s="141" t="s">
        <v>682</v>
      </c>
      <c r="E156" s="314" t="s">
        <v>144</v>
      </c>
      <c r="F156" s="283" t="s">
        <v>98</v>
      </c>
      <c r="G156" s="283">
        <v>1</v>
      </c>
      <c r="H156" s="225" t="s">
        <v>275</v>
      </c>
      <c r="I156" s="290">
        <v>0</v>
      </c>
      <c r="J156" s="290">
        <v>0</v>
      </c>
      <c r="K156" s="281" t="s">
        <v>455</v>
      </c>
      <c r="L156" s="75">
        <v>1074.8900000000001</v>
      </c>
      <c r="M156" s="75">
        <v>0</v>
      </c>
      <c r="N156" s="75">
        <v>0</v>
      </c>
      <c r="O156" s="95"/>
    </row>
    <row r="157" spans="1:15" s="25" customFormat="1" ht="66" customHeight="1" x14ac:dyDescent="0.2">
      <c r="A157" s="275" t="s">
        <v>58</v>
      </c>
      <c r="B157" s="275" t="s">
        <v>339</v>
      </c>
      <c r="C157" s="277" t="s">
        <v>502</v>
      </c>
      <c r="D157" s="141" t="s">
        <v>719</v>
      </c>
      <c r="E157" s="314" t="s">
        <v>144</v>
      </c>
      <c r="F157" s="283" t="s">
        <v>98</v>
      </c>
      <c r="G157" s="283">
        <v>1</v>
      </c>
      <c r="H157" s="225" t="s">
        <v>275</v>
      </c>
      <c r="I157" s="305" t="s">
        <v>174</v>
      </c>
      <c r="J157" s="305" t="s">
        <v>174</v>
      </c>
      <c r="K157" s="281" t="s">
        <v>455</v>
      </c>
      <c r="L157" s="75">
        <v>808.85859000000005</v>
      </c>
      <c r="M157" s="75">
        <v>0</v>
      </c>
      <c r="N157" s="75">
        <v>0</v>
      </c>
      <c r="O157" s="95"/>
    </row>
    <row r="158" spans="1:15" s="25" customFormat="1" ht="66.75" customHeight="1" x14ac:dyDescent="0.2">
      <c r="A158" s="275" t="s">
        <v>58</v>
      </c>
      <c r="B158" s="275" t="s">
        <v>339</v>
      </c>
      <c r="C158" s="278" t="s">
        <v>327</v>
      </c>
      <c r="D158" s="141" t="s">
        <v>720</v>
      </c>
      <c r="E158" s="76" t="s">
        <v>144</v>
      </c>
      <c r="F158" s="288" t="s">
        <v>98</v>
      </c>
      <c r="G158" s="288">
        <v>1</v>
      </c>
      <c r="H158" s="225" t="s">
        <v>275</v>
      </c>
      <c r="I158" s="286">
        <v>0</v>
      </c>
      <c r="J158" s="286">
        <v>0</v>
      </c>
      <c r="K158" s="289" t="s">
        <v>455</v>
      </c>
      <c r="L158" s="75">
        <v>3284.9615899999999</v>
      </c>
      <c r="M158" s="75">
        <v>0</v>
      </c>
      <c r="N158" s="75">
        <v>0</v>
      </c>
      <c r="O158" s="95"/>
    </row>
    <row r="159" spans="1:15" s="25" customFormat="1" ht="54" customHeight="1" x14ac:dyDescent="0.2">
      <c r="A159" s="282" t="s">
        <v>58</v>
      </c>
      <c r="B159" s="282" t="s">
        <v>339</v>
      </c>
      <c r="C159" s="276" t="s">
        <v>117</v>
      </c>
      <c r="D159" s="141" t="s">
        <v>721</v>
      </c>
      <c r="E159" s="314" t="s">
        <v>144</v>
      </c>
      <c r="F159" s="283" t="s">
        <v>98</v>
      </c>
      <c r="G159" s="283">
        <v>1</v>
      </c>
      <c r="H159" s="225" t="s">
        <v>275</v>
      </c>
      <c r="I159" s="286">
        <v>0</v>
      </c>
      <c r="J159" s="286">
        <v>0</v>
      </c>
      <c r="K159" s="281" t="s">
        <v>455</v>
      </c>
      <c r="L159" s="75">
        <v>932.89099999999996</v>
      </c>
      <c r="M159" s="75">
        <v>0</v>
      </c>
      <c r="N159" s="75">
        <v>0</v>
      </c>
      <c r="O159" s="95"/>
    </row>
    <row r="160" spans="1:15" s="25" customFormat="1" ht="30.75" customHeight="1" x14ac:dyDescent="0.2">
      <c r="A160" s="282" t="s">
        <v>58</v>
      </c>
      <c r="B160" s="282" t="s">
        <v>339</v>
      </c>
      <c r="C160" s="276" t="s">
        <v>118</v>
      </c>
      <c r="D160" s="141" t="s">
        <v>722</v>
      </c>
      <c r="E160" s="314" t="s">
        <v>144</v>
      </c>
      <c r="F160" s="283" t="s">
        <v>98</v>
      </c>
      <c r="G160" s="283">
        <v>1</v>
      </c>
      <c r="H160" s="225" t="s">
        <v>275</v>
      </c>
      <c r="I160" s="286">
        <v>0</v>
      </c>
      <c r="J160" s="286">
        <v>0</v>
      </c>
      <c r="K160" s="289" t="s">
        <v>455</v>
      </c>
      <c r="L160" s="75">
        <v>1576.0141900000001</v>
      </c>
      <c r="M160" s="75">
        <v>0</v>
      </c>
      <c r="N160" s="75">
        <v>0</v>
      </c>
      <c r="O160" s="95"/>
    </row>
    <row r="161" spans="1:15" s="25" customFormat="1" ht="81" customHeight="1" x14ac:dyDescent="0.2">
      <c r="A161" s="282" t="s">
        <v>58</v>
      </c>
      <c r="B161" s="282" t="s">
        <v>339</v>
      </c>
      <c r="C161" s="276" t="s">
        <v>566</v>
      </c>
      <c r="D161" s="141" t="s">
        <v>723</v>
      </c>
      <c r="E161" s="314" t="s">
        <v>144</v>
      </c>
      <c r="F161" s="283" t="s">
        <v>98</v>
      </c>
      <c r="G161" s="283">
        <v>1</v>
      </c>
      <c r="H161" s="225" t="s">
        <v>275</v>
      </c>
      <c r="I161" s="286">
        <v>0</v>
      </c>
      <c r="J161" s="286">
        <v>0</v>
      </c>
      <c r="K161" s="289" t="s">
        <v>455</v>
      </c>
      <c r="L161" s="75">
        <v>1405.463</v>
      </c>
      <c r="M161" s="75">
        <v>0</v>
      </c>
      <c r="N161" s="75">
        <v>0</v>
      </c>
      <c r="O161" s="95"/>
    </row>
    <row r="162" spans="1:15" s="25" customFormat="1" ht="46.5" customHeight="1" x14ac:dyDescent="0.2">
      <c r="A162" s="282" t="s">
        <v>58</v>
      </c>
      <c r="B162" s="282" t="s">
        <v>339</v>
      </c>
      <c r="C162" s="276" t="s">
        <v>252</v>
      </c>
      <c r="D162" s="141" t="s">
        <v>328</v>
      </c>
      <c r="E162" s="314" t="s">
        <v>144</v>
      </c>
      <c r="F162" s="283" t="s">
        <v>98</v>
      </c>
      <c r="G162" s="283">
        <v>1</v>
      </c>
      <c r="H162" s="225" t="s">
        <v>275</v>
      </c>
      <c r="I162" s="290">
        <v>0</v>
      </c>
      <c r="J162" s="290">
        <v>0</v>
      </c>
      <c r="K162" s="281" t="s">
        <v>455</v>
      </c>
      <c r="L162" s="75">
        <v>13507.836869999999</v>
      </c>
      <c r="M162" s="75">
        <v>0</v>
      </c>
      <c r="N162" s="75">
        <v>0</v>
      </c>
      <c r="O162" s="95"/>
    </row>
    <row r="163" spans="1:15" s="25" customFormat="1" ht="18.75" customHeight="1" x14ac:dyDescent="0.2">
      <c r="A163" s="275" t="s">
        <v>58</v>
      </c>
      <c r="B163" s="275" t="s">
        <v>339</v>
      </c>
      <c r="C163" s="278" t="s">
        <v>445</v>
      </c>
      <c r="D163" s="204" t="s">
        <v>407</v>
      </c>
      <c r="E163" s="316" t="s">
        <v>144</v>
      </c>
      <c r="F163" s="288" t="s">
        <v>98</v>
      </c>
      <c r="G163" s="288">
        <v>1</v>
      </c>
      <c r="H163" s="225" t="s">
        <v>275</v>
      </c>
      <c r="I163" s="290">
        <v>0</v>
      </c>
      <c r="J163" s="290">
        <v>0</v>
      </c>
      <c r="K163" s="289" t="s">
        <v>455</v>
      </c>
      <c r="L163" s="75">
        <v>1292.058</v>
      </c>
      <c r="M163" s="75">
        <v>0</v>
      </c>
      <c r="N163" s="75">
        <v>0</v>
      </c>
      <c r="O163" s="95"/>
    </row>
    <row r="164" spans="1:15" s="25" customFormat="1" ht="30" customHeight="1" x14ac:dyDescent="0.2">
      <c r="A164" s="275" t="s">
        <v>58</v>
      </c>
      <c r="B164" s="275" t="s">
        <v>339</v>
      </c>
      <c r="C164" s="278" t="s">
        <v>233</v>
      </c>
      <c r="D164" s="141" t="s">
        <v>683</v>
      </c>
      <c r="E164" s="76" t="s">
        <v>144</v>
      </c>
      <c r="F164" s="288" t="s">
        <v>98</v>
      </c>
      <c r="G164" s="288">
        <v>1</v>
      </c>
      <c r="H164" s="225" t="s">
        <v>275</v>
      </c>
      <c r="I164" s="284">
        <v>0</v>
      </c>
      <c r="J164" s="284">
        <v>0</v>
      </c>
      <c r="K164" s="289" t="s">
        <v>455</v>
      </c>
      <c r="L164" s="75">
        <v>2287.29</v>
      </c>
      <c r="M164" s="75">
        <v>0</v>
      </c>
      <c r="N164" s="75">
        <v>0</v>
      </c>
      <c r="O164" s="95"/>
    </row>
    <row r="165" spans="1:15" s="25" customFormat="1" ht="56.25" customHeight="1" x14ac:dyDescent="0.2">
      <c r="A165" s="275" t="s">
        <v>58</v>
      </c>
      <c r="B165" s="275" t="s">
        <v>339</v>
      </c>
      <c r="C165" s="278" t="s">
        <v>253</v>
      </c>
      <c r="D165" s="141" t="s">
        <v>616</v>
      </c>
      <c r="E165" s="76" t="s">
        <v>144</v>
      </c>
      <c r="F165" s="288" t="s">
        <v>98</v>
      </c>
      <c r="G165" s="288">
        <v>1</v>
      </c>
      <c r="H165" s="225" t="s">
        <v>275</v>
      </c>
      <c r="I165" s="290">
        <v>0</v>
      </c>
      <c r="J165" s="290">
        <v>0</v>
      </c>
      <c r="K165" s="289" t="s">
        <v>455</v>
      </c>
      <c r="L165" s="75">
        <v>1799.6191200000001</v>
      </c>
      <c r="M165" s="75">
        <v>0</v>
      </c>
      <c r="N165" s="75">
        <v>0</v>
      </c>
      <c r="O165" s="95"/>
    </row>
    <row r="166" spans="1:15" s="25" customFormat="1" ht="19.5" customHeight="1" x14ac:dyDescent="0.2">
      <c r="A166" s="282" t="s">
        <v>58</v>
      </c>
      <c r="B166" s="282" t="s">
        <v>339</v>
      </c>
      <c r="C166" s="276" t="s">
        <v>340</v>
      </c>
      <c r="D166" s="141" t="s">
        <v>545</v>
      </c>
      <c r="E166" s="76" t="s">
        <v>144</v>
      </c>
      <c r="F166" s="288" t="s">
        <v>98</v>
      </c>
      <c r="G166" s="288">
        <v>1</v>
      </c>
      <c r="H166" s="225" t="s">
        <v>275</v>
      </c>
      <c r="I166" s="290">
        <v>0</v>
      </c>
      <c r="J166" s="290">
        <v>0</v>
      </c>
      <c r="K166" s="289" t="s">
        <v>455</v>
      </c>
      <c r="L166" s="75">
        <v>605.42399999999998</v>
      </c>
      <c r="M166" s="75">
        <v>0</v>
      </c>
      <c r="N166" s="75">
        <v>0</v>
      </c>
      <c r="O166" s="95"/>
    </row>
    <row r="167" spans="1:15" s="25" customFormat="1" ht="29.25" customHeight="1" x14ac:dyDescent="0.2">
      <c r="A167" s="282" t="s">
        <v>58</v>
      </c>
      <c r="B167" s="282" t="s">
        <v>339</v>
      </c>
      <c r="C167" s="276" t="s">
        <v>684</v>
      </c>
      <c r="D167" s="141" t="s">
        <v>685</v>
      </c>
      <c r="E167" s="76" t="s">
        <v>144</v>
      </c>
      <c r="F167" s="288" t="s">
        <v>98</v>
      </c>
      <c r="G167" s="288">
        <v>1</v>
      </c>
      <c r="H167" s="225" t="s">
        <v>275</v>
      </c>
      <c r="I167" s="290">
        <v>0</v>
      </c>
      <c r="J167" s="290">
        <v>0</v>
      </c>
      <c r="K167" s="289" t="s">
        <v>455</v>
      </c>
      <c r="L167" s="75">
        <v>274.80099999999999</v>
      </c>
      <c r="M167" s="75">
        <v>0</v>
      </c>
      <c r="N167" s="75">
        <v>0</v>
      </c>
      <c r="O167" s="95"/>
    </row>
    <row r="168" spans="1:15" s="25" customFormat="1" ht="66.75" customHeight="1" x14ac:dyDescent="0.2">
      <c r="A168" s="282" t="s">
        <v>58</v>
      </c>
      <c r="B168" s="282" t="s">
        <v>339</v>
      </c>
      <c r="C168" s="276" t="s">
        <v>103</v>
      </c>
      <c r="D168" s="76" t="s">
        <v>686</v>
      </c>
      <c r="E168" s="314" t="s">
        <v>144</v>
      </c>
      <c r="F168" s="283" t="s">
        <v>98</v>
      </c>
      <c r="G168" s="283">
        <v>1</v>
      </c>
      <c r="H168" s="225" t="s">
        <v>275</v>
      </c>
      <c r="I168" s="284">
        <v>0</v>
      </c>
      <c r="J168" s="284">
        <v>0</v>
      </c>
      <c r="K168" s="281" t="s">
        <v>455</v>
      </c>
      <c r="L168" s="75">
        <v>4591.848</v>
      </c>
      <c r="M168" s="75">
        <v>0</v>
      </c>
      <c r="N168" s="75">
        <v>0</v>
      </c>
      <c r="O168" s="95"/>
    </row>
    <row r="169" spans="1:15" s="25" customFormat="1" ht="67.5" customHeight="1" x14ac:dyDescent="0.2">
      <c r="A169" s="282" t="s">
        <v>58</v>
      </c>
      <c r="B169" s="282" t="s">
        <v>339</v>
      </c>
      <c r="C169" s="276" t="s">
        <v>147</v>
      </c>
      <c r="D169" s="76" t="s">
        <v>724</v>
      </c>
      <c r="E169" s="314" t="s">
        <v>144</v>
      </c>
      <c r="F169" s="283" t="s">
        <v>98</v>
      </c>
      <c r="G169" s="283">
        <v>1</v>
      </c>
      <c r="H169" s="225" t="s">
        <v>275</v>
      </c>
      <c r="I169" s="284">
        <v>0</v>
      </c>
      <c r="J169" s="284">
        <v>0</v>
      </c>
      <c r="K169" s="281" t="s">
        <v>455</v>
      </c>
      <c r="L169" s="75">
        <v>12401.83389</v>
      </c>
      <c r="M169" s="75">
        <v>0</v>
      </c>
      <c r="N169" s="75">
        <v>0</v>
      </c>
      <c r="O169" s="95"/>
    </row>
    <row r="170" spans="1:15" s="25" customFormat="1" ht="18" customHeight="1" x14ac:dyDescent="0.2">
      <c r="A170" s="282" t="s">
        <v>58</v>
      </c>
      <c r="B170" s="282" t="s">
        <v>339</v>
      </c>
      <c r="C170" s="276" t="s">
        <v>122</v>
      </c>
      <c r="D170" s="76" t="s">
        <v>329</v>
      </c>
      <c r="E170" s="314" t="s">
        <v>144</v>
      </c>
      <c r="F170" s="283" t="s">
        <v>98</v>
      </c>
      <c r="G170" s="283">
        <v>1</v>
      </c>
      <c r="H170" s="225" t="s">
        <v>275</v>
      </c>
      <c r="I170" s="284">
        <v>0</v>
      </c>
      <c r="J170" s="284">
        <v>0</v>
      </c>
      <c r="K170" s="281" t="s">
        <v>455</v>
      </c>
      <c r="L170" s="75">
        <v>522.25400000000002</v>
      </c>
      <c r="M170" s="75">
        <v>0</v>
      </c>
      <c r="N170" s="75">
        <v>0</v>
      </c>
      <c r="O170" s="95"/>
    </row>
    <row r="171" spans="1:15" s="25" customFormat="1" ht="66.75" customHeight="1" x14ac:dyDescent="0.2">
      <c r="A171" s="282" t="s">
        <v>58</v>
      </c>
      <c r="B171" s="282" t="s">
        <v>339</v>
      </c>
      <c r="C171" s="276" t="s">
        <v>249</v>
      </c>
      <c r="D171" s="76" t="s">
        <v>687</v>
      </c>
      <c r="E171" s="314" t="s">
        <v>144</v>
      </c>
      <c r="F171" s="283" t="s">
        <v>98</v>
      </c>
      <c r="G171" s="283">
        <v>1</v>
      </c>
      <c r="H171" s="225" t="s">
        <v>275</v>
      </c>
      <c r="I171" s="290">
        <v>0</v>
      </c>
      <c r="J171" s="290">
        <v>0</v>
      </c>
      <c r="K171" s="281" t="s">
        <v>455</v>
      </c>
      <c r="L171" s="75">
        <v>6917.0114700000004</v>
      </c>
      <c r="M171" s="75">
        <v>0</v>
      </c>
      <c r="N171" s="75">
        <v>0</v>
      </c>
      <c r="O171" s="95"/>
    </row>
    <row r="172" spans="1:15" s="25" customFormat="1" ht="143.25" customHeight="1" x14ac:dyDescent="0.2">
      <c r="A172" s="282" t="s">
        <v>58</v>
      </c>
      <c r="B172" s="282" t="s">
        <v>339</v>
      </c>
      <c r="C172" s="276" t="s">
        <v>250</v>
      </c>
      <c r="D172" s="76" t="s">
        <v>725</v>
      </c>
      <c r="E172" s="314" t="s">
        <v>144</v>
      </c>
      <c r="F172" s="283" t="s">
        <v>98</v>
      </c>
      <c r="G172" s="283">
        <v>1</v>
      </c>
      <c r="H172" s="225" t="s">
        <v>275</v>
      </c>
      <c r="I172" s="290">
        <v>0</v>
      </c>
      <c r="J172" s="290">
        <v>0</v>
      </c>
      <c r="K172" s="281" t="s">
        <v>455</v>
      </c>
      <c r="L172" s="75">
        <v>11974.34569</v>
      </c>
      <c r="M172" s="75">
        <v>0</v>
      </c>
      <c r="N172" s="75">
        <v>0</v>
      </c>
      <c r="O172" s="95"/>
    </row>
    <row r="173" spans="1:15" s="25" customFormat="1" ht="118.5" customHeight="1" x14ac:dyDescent="0.2">
      <c r="A173" s="282" t="s">
        <v>58</v>
      </c>
      <c r="B173" s="282" t="s">
        <v>339</v>
      </c>
      <c r="C173" s="276" t="s">
        <v>123</v>
      </c>
      <c r="D173" s="76" t="s">
        <v>726</v>
      </c>
      <c r="E173" s="314" t="s">
        <v>144</v>
      </c>
      <c r="F173" s="283" t="s">
        <v>98</v>
      </c>
      <c r="G173" s="283">
        <v>1</v>
      </c>
      <c r="H173" s="225" t="s">
        <v>275</v>
      </c>
      <c r="I173" s="290">
        <v>0</v>
      </c>
      <c r="J173" s="290">
        <v>0</v>
      </c>
      <c r="K173" s="281" t="s">
        <v>455</v>
      </c>
      <c r="L173" s="75">
        <v>7505.82737</v>
      </c>
      <c r="M173" s="75">
        <v>0</v>
      </c>
      <c r="N173" s="75">
        <v>0</v>
      </c>
      <c r="O173" s="95"/>
    </row>
    <row r="174" spans="1:15" s="25" customFormat="1" ht="42" customHeight="1" x14ac:dyDescent="0.2">
      <c r="A174" s="275" t="s">
        <v>58</v>
      </c>
      <c r="B174" s="275" t="s">
        <v>339</v>
      </c>
      <c r="C174" s="278" t="s">
        <v>330</v>
      </c>
      <c r="D174" s="76" t="s">
        <v>597</v>
      </c>
      <c r="E174" s="76" t="s">
        <v>144</v>
      </c>
      <c r="F174" s="288" t="s">
        <v>98</v>
      </c>
      <c r="G174" s="288">
        <v>1</v>
      </c>
      <c r="H174" s="225" t="s">
        <v>275</v>
      </c>
      <c r="I174" s="285">
        <v>0</v>
      </c>
      <c r="J174" s="285">
        <v>0</v>
      </c>
      <c r="K174" s="289" t="s">
        <v>455</v>
      </c>
      <c r="L174" s="75">
        <v>368.16</v>
      </c>
      <c r="M174" s="75">
        <v>0</v>
      </c>
      <c r="N174" s="75">
        <v>0</v>
      </c>
      <c r="O174" s="95"/>
    </row>
    <row r="175" spans="1:15" s="25" customFormat="1" ht="29.25" customHeight="1" x14ac:dyDescent="0.2">
      <c r="A175" s="282" t="s">
        <v>58</v>
      </c>
      <c r="B175" s="282" t="s">
        <v>339</v>
      </c>
      <c r="C175" s="276" t="s">
        <v>124</v>
      </c>
      <c r="D175" s="76" t="s">
        <v>613</v>
      </c>
      <c r="E175" s="314" t="s">
        <v>144</v>
      </c>
      <c r="F175" s="283" t="s">
        <v>98</v>
      </c>
      <c r="G175" s="283">
        <v>1</v>
      </c>
      <c r="H175" s="225" t="s">
        <v>275</v>
      </c>
      <c r="I175" s="286">
        <v>0</v>
      </c>
      <c r="J175" s="286">
        <v>0</v>
      </c>
      <c r="K175" s="281" t="s">
        <v>455</v>
      </c>
      <c r="L175" s="75">
        <v>4556.6871199999996</v>
      </c>
      <c r="M175" s="75">
        <v>0</v>
      </c>
      <c r="N175" s="75">
        <v>0</v>
      </c>
      <c r="O175" s="95"/>
    </row>
    <row r="176" spans="1:15" s="25" customFormat="1" ht="29.25" customHeight="1" x14ac:dyDescent="0.2">
      <c r="A176" s="282" t="s">
        <v>58</v>
      </c>
      <c r="B176" s="282" t="s">
        <v>339</v>
      </c>
      <c r="C176" s="276" t="s">
        <v>256</v>
      </c>
      <c r="D176" s="76" t="s">
        <v>598</v>
      </c>
      <c r="E176" s="314" t="s">
        <v>144</v>
      </c>
      <c r="F176" s="283" t="s">
        <v>98</v>
      </c>
      <c r="G176" s="283">
        <v>1</v>
      </c>
      <c r="H176" s="225" t="s">
        <v>275</v>
      </c>
      <c r="I176" s="286">
        <v>0</v>
      </c>
      <c r="J176" s="286">
        <v>0</v>
      </c>
      <c r="K176" s="281" t="s">
        <v>455</v>
      </c>
      <c r="L176" s="77">
        <v>2278.0881599999998</v>
      </c>
      <c r="M176" s="75">
        <v>0</v>
      </c>
      <c r="N176" s="75">
        <v>0</v>
      </c>
      <c r="O176" s="95"/>
    </row>
    <row r="177" spans="1:15" s="25" customFormat="1" ht="21" customHeight="1" x14ac:dyDescent="0.2">
      <c r="A177" s="282" t="s">
        <v>58</v>
      </c>
      <c r="B177" s="282" t="s">
        <v>339</v>
      </c>
      <c r="C177" s="276" t="s">
        <v>119</v>
      </c>
      <c r="D177" s="76" t="s">
        <v>331</v>
      </c>
      <c r="E177" s="314" t="s">
        <v>144</v>
      </c>
      <c r="F177" s="283" t="s">
        <v>98</v>
      </c>
      <c r="G177" s="283">
        <v>1</v>
      </c>
      <c r="H177" s="225" t="s">
        <v>275</v>
      </c>
      <c r="I177" s="286">
        <v>0</v>
      </c>
      <c r="J177" s="286">
        <v>0</v>
      </c>
      <c r="K177" s="281" t="s">
        <v>455</v>
      </c>
      <c r="L177" s="77">
        <v>3751.9409300000002</v>
      </c>
      <c r="M177" s="75">
        <v>0</v>
      </c>
      <c r="N177" s="75">
        <v>0</v>
      </c>
      <c r="O177" s="95"/>
    </row>
    <row r="178" spans="1:15" s="25" customFormat="1" ht="20.25" customHeight="1" x14ac:dyDescent="0.2">
      <c r="A178" s="282" t="s">
        <v>58</v>
      </c>
      <c r="B178" s="282" t="s">
        <v>339</v>
      </c>
      <c r="C178" s="276" t="s">
        <v>106</v>
      </c>
      <c r="D178" s="76" t="s">
        <v>551</v>
      </c>
      <c r="E178" s="314" t="s">
        <v>144</v>
      </c>
      <c r="F178" s="283" t="s">
        <v>98</v>
      </c>
      <c r="G178" s="283">
        <v>1</v>
      </c>
      <c r="H178" s="225" t="s">
        <v>275</v>
      </c>
      <c r="I178" s="286">
        <v>0</v>
      </c>
      <c r="J178" s="286">
        <v>0</v>
      </c>
      <c r="K178" s="281" t="s">
        <v>455</v>
      </c>
      <c r="L178" s="77">
        <v>1605.6420000000001</v>
      </c>
      <c r="M178" s="75">
        <v>0</v>
      </c>
      <c r="N178" s="75">
        <v>0</v>
      </c>
      <c r="O178" s="95"/>
    </row>
    <row r="179" spans="1:15" s="25" customFormat="1" ht="27.75" customHeight="1" x14ac:dyDescent="0.2">
      <c r="A179" s="282" t="s">
        <v>58</v>
      </c>
      <c r="B179" s="282" t="s">
        <v>339</v>
      </c>
      <c r="C179" s="278" t="s">
        <v>440</v>
      </c>
      <c r="D179" s="142" t="s">
        <v>614</v>
      </c>
      <c r="E179" s="314" t="s">
        <v>144</v>
      </c>
      <c r="F179" s="283" t="s">
        <v>98</v>
      </c>
      <c r="G179" s="283">
        <v>1</v>
      </c>
      <c r="H179" s="225" t="s">
        <v>275</v>
      </c>
      <c r="I179" s="290">
        <v>0</v>
      </c>
      <c r="J179" s="290">
        <v>0</v>
      </c>
      <c r="K179" s="281" t="s">
        <v>455</v>
      </c>
      <c r="L179" s="77">
        <v>736.67600000000004</v>
      </c>
      <c r="M179" s="75">
        <v>0</v>
      </c>
      <c r="N179" s="75">
        <v>0</v>
      </c>
      <c r="O179" s="95"/>
    </row>
    <row r="180" spans="1:15" s="25" customFormat="1" ht="68.25" customHeight="1" x14ac:dyDescent="0.2">
      <c r="A180" s="275" t="s">
        <v>58</v>
      </c>
      <c r="B180" s="275" t="s">
        <v>339</v>
      </c>
      <c r="C180" s="278" t="s">
        <v>125</v>
      </c>
      <c r="D180" s="143" t="s">
        <v>727</v>
      </c>
      <c r="E180" s="316" t="s">
        <v>144</v>
      </c>
      <c r="F180" s="288" t="s">
        <v>98</v>
      </c>
      <c r="G180" s="288">
        <v>1</v>
      </c>
      <c r="H180" s="225" t="s">
        <v>275</v>
      </c>
      <c r="I180" s="317">
        <v>0</v>
      </c>
      <c r="J180" s="317">
        <v>0</v>
      </c>
      <c r="K180" s="289" t="s">
        <v>455</v>
      </c>
      <c r="L180" s="75">
        <v>4572.0129999999999</v>
      </c>
      <c r="M180" s="75">
        <v>0</v>
      </c>
      <c r="N180" s="75">
        <v>0</v>
      </c>
      <c r="O180" s="95"/>
    </row>
    <row r="181" spans="1:15" s="25" customFormat="1" x14ac:dyDescent="0.2">
      <c r="A181" s="275" t="s">
        <v>58</v>
      </c>
      <c r="B181" s="275" t="s">
        <v>339</v>
      </c>
      <c r="C181" s="278" t="s">
        <v>332</v>
      </c>
      <c r="D181" s="143" t="s">
        <v>333</v>
      </c>
      <c r="E181" s="314" t="s">
        <v>144</v>
      </c>
      <c r="F181" s="283" t="s">
        <v>98</v>
      </c>
      <c r="G181" s="283">
        <v>1</v>
      </c>
      <c r="H181" s="225" t="s">
        <v>275</v>
      </c>
      <c r="I181" s="230">
        <v>0</v>
      </c>
      <c r="J181" s="230">
        <v>0</v>
      </c>
      <c r="K181" s="281" t="s">
        <v>455</v>
      </c>
      <c r="L181" s="77">
        <v>970</v>
      </c>
      <c r="M181" s="75">
        <v>0</v>
      </c>
      <c r="N181" s="75">
        <v>0</v>
      </c>
      <c r="O181" s="95"/>
    </row>
    <row r="182" spans="1:15" s="25" customFormat="1" x14ac:dyDescent="0.2">
      <c r="A182" s="132" t="s">
        <v>58</v>
      </c>
      <c r="B182" s="132" t="s">
        <v>339</v>
      </c>
      <c r="C182" s="131" t="s">
        <v>447</v>
      </c>
      <c r="D182" s="143" t="s">
        <v>548</v>
      </c>
      <c r="E182" s="316" t="s">
        <v>144</v>
      </c>
      <c r="F182" s="288" t="s">
        <v>98</v>
      </c>
      <c r="G182" s="288">
        <v>1</v>
      </c>
      <c r="H182" s="225" t="s">
        <v>275</v>
      </c>
      <c r="I182" s="290">
        <v>0</v>
      </c>
      <c r="J182" s="290">
        <v>0</v>
      </c>
      <c r="K182" s="289" t="s">
        <v>455</v>
      </c>
      <c r="L182" s="77">
        <v>400</v>
      </c>
      <c r="M182" s="75">
        <v>0</v>
      </c>
      <c r="N182" s="75">
        <v>0</v>
      </c>
      <c r="O182" s="95"/>
    </row>
    <row r="183" spans="1:15" s="25" customFormat="1" ht="64.5" customHeight="1" x14ac:dyDescent="0.2">
      <c r="A183" s="282" t="s">
        <v>58</v>
      </c>
      <c r="B183" s="282" t="s">
        <v>339</v>
      </c>
      <c r="C183" s="276" t="s">
        <v>120</v>
      </c>
      <c r="D183" s="156" t="s">
        <v>728</v>
      </c>
      <c r="E183" s="314" t="s">
        <v>144</v>
      </c>
      <c r="F183" s="283" t="s">
        <v>98</v>
      </c>
      <c r="G183" s="283">
        <v>1</v>
      </c>
      <c r="H183" s="225" t="s">
        <v>275</v>
      </c>
      <c r="I183" s="286">
        <v>0</v>
      </c>
      <c r="J183" s="286">
        <v>0</v>
      </c>
      <c r="K183" s="281" t="s">
        <v>455</v>
      </c>
      <c r="L183" s="75">
        <v>2081.105</v>
      </c>
      <c r="M183" s="75">
        <v>0</v>
      </c>
      <c r="N183" s="75">
        <v>0</v>
      </c>
      <c r="O183" s="95"/>
    </row>
    <row r="184" spans="1:15" s="25" customFormat="1" ht="72" customHeight="1" x14ac:dyDescent="0.2">
      <c r="A184" s="282" t="s">
        <v>58</v>
      </c>
      <c r="B184" s="282" t="s">
        <v>339</v>
      </c>
      <c r="C184" s="276" t="s">
        <v>107</v>
      </c>
      <c r="D184" s="142" t="s">
        <v>688</v>
      </c>
      <c r="E184" s="314" t="s">
        <v>144</v>
      </c>
      <c r="F184" s="283" t="s">
        <v>98</v>
      </c>
      <c r="G184" s="283">
        <v>1</v>
      </c>
      <c r="H184" s="225" t="s">
        <v>275</v>
      </c>
      <c r="I184" s="286">
        <v>0</v>
      </c>
      <c r="J184" s="286">
        <v>0</v>
      </c>
      <c r="K184" s="281" t="s">
        <v>455</v>
      </c>
      <c r="L184" s="75">
        <v>3719.27234</v>
      </c>
      <c r="M184" s="75">
        <v>0</v>
      </c>
      <c r="N184" s="75">
        <v>0</v>
      </c>
      <c r="O184" s="95"/>
    </row>
    <row r="185" spans="1:15" s="25" customFormat="1" ht="97.5" customHeight="1" x14ac:dyDescent="0.2">
      <c r="A185" s="282" t="s">
        <v>58</v>
      </c>
      <c r="B185" s="282" t="s">
        <v>339</v>
      </c>
      <c r="C185" s="276" t="s">
        <v>126</v>
      </c>
      <c r="D185" s="156" t="s">
        <v>699</v>
      </c>
      <c r="E185" s="314" t="s">
        <v>144</v>
      </c>
      <c r="F185" s="283" t="s">
        <v>98</v>
      </c>
      <c r="G185" s="283">
        <v>1</v>
      </c>
      <c r="H185" s="225" t="s">
        <v>275</v>
      </c>
      <c r="I185" s="286">
        <v>0</v>
      </c>
      <c r="J185" s="286">
        <v>0</v>
      </c>
      <c r="K185" s="281" t="s">
        <v>455</v>
      </c>
      <c r="L185" s="75">
        <v>17409.996999999999</v>
      </c>
      <c r="M185" s="75">
        <v>0</v>
      </c>
      <c r="N185" s="75">
        <v>0</v>
      </c>
      <c r="O185" s="95"/>
    </row>
    <row r="186" spans="1:15" s="25" customFormat="1" x14ac:dyDescent="0.2">
      <c r="A186" s="282" t="s">
        <v>58</v>
      </c>
      <c r="B186" s="282" t="s">
        <v>339</v>
      </c>
      <c r="C186" s="276" t="s">
        <v>265</v>
      </c>
      <c r="D186" s="142" t="s">
        <v>334</v>
      </c>
      <c r="E186" s="314" t="s">
        <v>144</v>
      </c>
      <c r="F186" s="283" t="s">
        <v>98</v>
      </c>
      <c r="G186" s="283">
        <v>1</v>
      </c>
      <c r="H186" s="225" t="s">
        <v>275</v>
      </c>
      <c r="I186" s="286">
        <v>0</v>
      </c>
      <c r="J186" s="286">
        <v>0</v>
      </c>
      <c r="K186" s="281" t="s">
        <v>455</v>
      </c>
      <c r="L186" s="75">
        <v>589.41800000000001</v>
      </c>
      <c r="M186" s="75">
        <v>0</v>
      </c>
      <c r="N186" s="75">
        <v>0</v>
      </c>
      <c r="O186" s="95"/>
    </row>
    <row r="187" spans="1:15" s="25" customFormat="1" ht="65.25" customHeight="1" x14ac:dyDescent="0.2">
      <c r="A187" s="282" t="s">
        <v>58</v>
      </c>
      <c r="B187" s="282" t="s">
        <v>339</v>
      </c>
      <c r="C187" s="276" t="s">
        <v>222</v>
      </c>
      <c r="D187" s="156" t="s">
        <v>689</v>
      </c>
      <c r="E187" s="314" t="s">
        <v>144</v>
      </c>
      <c r="F187" s="283" t="s">
        <v>98</v>
      </c>
      <c r="G187" s="283">
        <v>1</v>
      </c>
      <c r="H187" s="225" t="s">
        <v>275</v>
      </c>
      <c r="I187" s="284">
        <v>0</v>
      </c>
      <c r="J187" s="284">
        <v>0</v>
      </c>
      <c r="K187" s="281" t="s">
        <v>455</v>
      </c>
      <c r="L187" s="75">
        <v>3572.826</v>
      </c>
      <c r="M187" s="75">
        <v>0</v>
      </c>
      <c r="N187" s="75">
        <v>0</v>
      </c>
      <c r="O187" s="95"/>
    </row>
    <row r="188" spans="1:15" s="25" customFormat="1" x14ac:dyDescent="0.2">
      <c r="A188" s="275" t="s">
        <v>58</v>
      </c>
      <c r="B188" s="275" t="s">
        <v>339</v>
      </c>
      <c r="C188" s="278" t="s">
        <v>121</v>
      </c>
      <c r="D188" s="149" t="s">
        <v>547</v>
      </c>
      <c r="E188" s="76" t="s">
        <v>144</v>
      </c>
      <c r="F188" s="288" t="s">
        <v>98</v>
      </c>
      <c r="G188" s="288">
        <v>1</v>
      </c>
      <c r="H188" s="225" t="s">
        <v>275</v>
      </c>
      <c r="I188" s="290">
        <v>0</v>
      </c>
      <c r="J188" s="290">
        <v>0</v>
      </c>
      <c r="K188" s="289" t="s">
        <v>455</v>
      </c>
      <c r="L188" s="77">
        <v>914.13</v>
      </c>
      <c r="M188" s="75">
        <v>0</v>
      </c>
      <c r="N188" s="75">
        <v>0</v>
      </c>
      <c r="O188" s="95"/>
    </row>
    <row r="189" spans="1:15" s="25" customFormat="1" ht="27.75" customHeight="1" x14ac:dyDescent="0.2">
      <c r="A189" s="275" t="s">
        <v>58</v>
      </c>
      <c r="B189" s="275" t="s">
        <v>339</v>
      </c>
      <c r="C189" s="278" t="s">
        <v>617</v>
      </c>
      <c r="D189" s="76" t="s">
        <v>729</v>
      </c>
      <c r="E189" s="76" t="s">
        <v>144</v>
      </c>
      <c r="F189" s="288" t="s">
        <v>98</v>
      </c>
      <c r="G189" s="288">
        <v>1</v>
      </c>
      <c r="H189" s="225" t="s">
        <v>275</v>
      </c>
      <c r="I189" s="317">
        <v>0</v>
      </c>
      <c r="J189" s="317">
        <v>0</v>
      </c>
      <c r="K189" s="289" t="s">
        <v>455</v>
      </c>
      <c r="L189" s="77">
        <v>1039.3499999999999</v>
      </c>
      <c r="M189" s="75">
        <v>0</v>
      </c>
      <c r="N189" s="75">
        <v>0</v>
      </c>
      <c r="O189" s="95"/>
    </row>
    <row r="190" spans="1:15" s="25" customFormat="1" ht="94.5" customHeight="1" x14ac:dyDescent="0.2">
      <c r="A190" s="282" t="s">
        <v>58</v>
      </c>
      <c r="B190" s="282" t="s">
        <v>339</v>
      </c>
      <c r="C190" s="276" t="s">
        <v>218</v>
      </c>
      <c r="D190" s="270" t="s">
        <v>690</v>
      </c>
      <c r="E190" s="316" t="s">
        <v>144</v>
      </c>
      <c r="F190" s="288" t="s">
        <v>98</v>
      </c>
      <c r="G190" s="288">
        <v>1</v>
      </c>
      <c r="H190" s="225" t="s">
        <v>275</v>
      </c>
      <c r="I190" s="290">
        <v>0</v>
      </c>
      <c r="J190" s="290">
        <v>0</v>
      </c>
      <c r="K190" s="289" t="s">
        <v>455</v>
      </c>
      <c r="L190" s="77">
        <v>1273.0519999999999</v>
      </c>
      <c r="M190" s="75">
        <v>0</v>
      </c>
      <c r="N190" s="75">
        <v>0</v>
      </c>
      <c r="O190" s="95"/>
    </row>
    <row r="191" spans="1:15" s="25" customFormat="1" ht="66.75" customHeight="1" x14ac:dyDescent="0.2">
      <c r="A191" s="282" t="s">
        <v>58</v>
      </c>
      <c r="B191" s="282" t="s">
        <v>339</v>
      </c>
      <c r="C191" s="276" t="s">
        <v>691</v>
      </c>
      <c r="D191" s="270" t="s">
        <v>730</v>
      </c>
      <c r="E191" s="316" t="s">
        <v>144</v>
      </c>
      <c r="F191" s="288" t="s">
        <v>98</v>
      </c>
      <c r="G191" s="288">
        <v>1</v>
      </c>
      <c r="H191" s="225" t="s">
        <v>275</v>
      </c>
      <c r="I191" s="290">
        <v>0</v>
      </c>
      <c r="J191" s="290">
        <v>0</v>
      </c>
      <c r="K191" s="289" t="s">
        <v>455</v>
      </c>
      <c r="L191" s="77">
        <v>1033.47</v>
      </c>
      <c r="M191" s="75">
        <v>0</v>
      </c>
      <c r="N191" s="75">
        <v>0</v>
      </c>
      <c r="O191" s="95"/>
    </row>
    <row r="192" spans="1:15" s="25" customFormat="1" ht="30" customHeight="1" x14ac:dyDescent="0.2">
      <c r="A192" s="282" t="s">
        <v>58</v>
      </c>
      <c r="B192" s="282" t="s">
        <v>339</v>
      </c>
      <c r="C192" s="276" t="s">
        <v>127</v>
      </c>
      <c r="D192" s="270" t="s">
        <v>599</v>
      </c>
      <c r="E192" s="314" t="s">
        <v>144</v>
      </c>
      <c r="F192" s="283" t="s">
        <v>98</v>
      </c>
      <c r="G192" s="283">
        <v>1</v>
      </c>
      <c r="H192" s="225" t="s">
        <v>275</v>
      </c>
      <c r="I192" s="284">
        <v>0</v>
      </c>
      <c r="J192" s="284">
        <v>0</v>
      </c>
      <c r="K192" s="281" t="s">
        <v>455</v>
      </c>
      <c r="L192" s="77">
        <v>3895.8677299999999</v>
      </c>
      <c r="M192" s="75">
        <v>0</v>
      </c>
      <c r="N192" s="75">
        <v>0</v>
      </c>
      <c r="O192" s="95"/>
    </row>
    <row r="193" spans="1:15" s="25" customFormat="1" ht="54" customHeight="1" x14ac:dyDescent="0.2">
      <c r="A193" s="282" t="s">
        <v>58</v>
      </c>
      <c r="B193" s="282" t="s">
        <v>339</v>
      </c>
      <c r="C193" s="276" t="s">
        <v>335</v>
      </c>
      <c r="D193" s="149" t="s">
        <v>692</v>
      </c>
      <c r="E193" s="316" t="s">
        <v>144</v>
      </c>
      <c r="F193" s="288" t="s">
        <v>98</v>
      </c>
      <c r="G193" s="288">
        <v>1</v>
      </c>
      <c r="H193" s="225" t="s">
        <v>275</v>
      </c>
      <c r="I193" s="290">
        <v>0</v>
      </c>
      <c r="J193" s="290">
        <v>0</v>
      </c>
      <c r="K193" s="289" t="s">
        <v>455</v>
      </c>
      <c r="L193" s="75">
        <v>2259.8440000000001</v>
      </c>
      <c r="M193" s="75">
        <v>0</v>
      </c>
      <c r="N193" s="75">
        <v>0</v>
      </c>
      <c r="O193" s="95"/>
    </row>
    <row r="194" spans="1:15" s="25" customFormat="1" x14ac:dyDescent="0.2">
      <c r="A194" s="282" t="s">
        <v>58</v>
      </c>
      <c r="B194" s="282" t="s">
        <v>339</v>
      </c>
      <c r="C194" s="276" t="s">
        <v>341</v>
      </c>
      <c r="D194" s="149" t="s">
        <v>546</v>
      </c>
      <c r="E194" s="278" t="s">
        <v>144</v>
      </c>
      <c r="F194" s="288" t="s">
        <v>98</v>
      </c>
      <c r="G194" s="288">
        <v>1</v>
      </c>
      <c r="H194" s="225" t="s">
        <v>275</v>
      </c>
      <c r="I194" s="290">
        <v>0</v>
      </c>
      <c r="J194" s="290">
        <v>0</v>
      </c>
      <c r="K194" s="289" t="s">
        <v>455</v>
      </c>
      <c r="L194" s="75">
        <v>298.94799999999998</v>
      </c>
      <c r="M194" s="75">
        <v>0</v>
      </c>
      <c r="N194" s="75">
        <v>0</v>
      </c>
      <c r="O194" s="95"/>
    </row>
    <row r="195" spans="1:15" s="25" customFormat="1" ht="38.25" x14ac:dyDescent="0.2">
      <c r="A195" s="282" t="s">
        <v>58</v>
      </c>
      <c r="B195" s="282" t="s">
        <v>339</v>
      </c>
      <c r="C195" s="276" t="s">
        <v>600</v>
      </c>
      <c r="D195" s="149" t="s">
        <v>731</v>
      </c>
      <c r="E195" s="316" t="s">
        <v>144</v>
      </c>
      <c r="F195" s="288" t="s">
        <v>98</v>
      </c>
      <c r="G195" s="288">
        <v>1</v>
      </c>
      <c r="H195" s="225" t="s">
        <v>275</v>
      </c>
      <c r="I195" s="290">
        <v>0</v>
      </c>
      <c r="J195" s="290">
        <v>0</v>
      </c>
      <c r="K195" s="289" t="s">
        <v>455</v>
      </c>
      <c r="L195" s="75">
        <v>837.21813999999995</v>
      </c>
      <c r="M195" s="75">
        <v>0</v>
      </c>
      <c r="N195" s="75">
        <v>0</v>
      </c>
      <c r="O195" s="95"/>
    </row>
    <row r="196" spans="1:15" s="25" customFormat="1" ht="41.25" customHeight="1" x14ac:dyDescent="0.2">
      <c r="A196" s="282" t="s">
        <v>58</v>
      </c>
      <c r="B196" s="282" t="s">
        <v>339</v>
      </c>
      <c r="C196" s="276" t="s">
        <v>128</v>
      </c>
      <c r="D196" s="149" t="s">
        <v>615</v>
      </c>
      <c r="E196" s="316" t="s">
        <v>144</v>
      </c>
      <c r="F196" s="288" t="s">
        <v>98</v>
      </c>
      <c r="G196" s="288">
        <v>1</v>
      </c>
      <c r="H196" s="225" t="s">
        <v>275</v>
      </c>
      <c r="I196" s="317">
        <v>0</v>
      </c>
      <c r="J196" s="317">
        <v>0</v>
      </c>
      <c r="K196" s="289" t="s">
        <v>455</v>
      </c>
      <c r="L196" s="75">
        <v>8437.6695199999995</v>
      </c>
      <c r="M196" s="75">
        <v>0</v>
      </c>
      <c r="N196" s="75">
        <v>0</v>
      </c>
      <c r="O196" s="95"/>
    </row>
    <row r="197" spans="1:15" s="25" customFormat="1" ht="63.75" x14ac:dyDescent="0.2">
      <c r="A197" s="282" t="s">
        <v>58</v>
      </c>
      <c r="B197" s="282" t="s">
        <v>339</v>
      </c>
      <c r="C197" s="276" t="s">
        <v>108</v>
      </c>
      <c r="D197" s="149" t="s">
        <v>732</v>
      </c>
      <c r="E197" s="316" t="s">
        <v>144</v>
      </c>
      <c r="F197" s="288" t="s">
        <v>98</v>
      </c>
      <c r="G197" s="288">
        <v>1</v>
      </c>
      <c r="H197" s="225" t="s">
        <v>275</v>
      </c>
      <c r="I197" s="317">
        <v>0</v>
      </c>
      <c r="J197" s="317">
        <v>0</v>
      </c>
      <c r="K197" s="289" t="s">
        <v>455</v>
      </c>
      <c r="L197" s="75">
        <v>3418.2423100000001</v>
      </c>
      <c r="M197" s="75">
        <v>0</v>
      </c>
      <c r="N197" s="75">
        <v>0</v>
      </c>
      <c r="O197" s="95"/>
    </row>
    <row r="198" spans="1:15" s="25" customFormat="1" ht="40.5" customHeight="1" x14ac:dyDescent="0.2">
      <c r="A198" s="282" t="s">
        <v>58</v>
      </c>
      <c r="B198" s="282" t="s">
        <v>339</v>
      </c>
      <c r="C198" s="276" t="s">
        <v>257</v>
      </c>
      <c r="D198" s="144" t="s">
        <v>693</v>
      </c>
      <c r="E198" s="314" t="s">
        <v>144</v>
      </c>
      <c r="F198" s="283" t="s">
        <v>98</v>
      </c>
      <c r="G198" s="283">
        <v>1</v>
      </c>
      <c r="H198" s="225" t="s">
        <v>275</v>
      </c>
      <c r="I198" s="286">
        <v>0</v>
      </c>
      <c r="J198" s="286">
        <v>0</v>
      </c>
      <c r="K198" s="281" t="s">
        <v>455</v>
      </c>
      <c r="L198" s="77">
        <v>1400.2760000000001</v>
      </c>
      <c r="M198" s="75">
        <v>0</v>
      </c>
      <c r="N198" s="75">
        <v>0</v>
      </c>
      <c r="O198" s="95"/>
    </row>
    <row r="199" spans="1:15" s="25" customFormat="1" ht="25.5" x14ac:dyDescent="0.2">
      <c r="A199" s="282" t="s">
        <v>58</v>
      </c>
      <c r="B199" s="282" t="s">
        <v>339</v>
      </c>
      <c r="C199" s="276" t="s">
        <v>267</v>
      </c>
      <c r="D199" s="144" t="s">
        <v>694</v>
      </c>
      <c r="E199" s="314" t="s">
        <v>144</v>
      </c>
      <c r="F199" s="283" t="s">
        <v>98</v>
      </c>
      <c r="G199" s="283">
        <v>1</v>
      </c>
      <c r="H199" s="287" t="s">
        <v>275</v>
      </c>
      <c r="I199" s="286">
        <v>0</v>
      </c>
      <c r="J199" s="286">
        <v>0</v>
      </c>
      <c r="K199" s="281" t="s">
        <v>455</v>
      </c>
      <c r="L199" s="77">
        <v>974.3</v>
      </c>
      <c r="M199" s="75">
        <v>0</v>
      </c>
      <c r="N199" s="75">
        <v>0</v>
      </c>
      <c r="O199" s="95"/>
    </row>
    <row r="200" spans="1:15" s="25" customFormat="1" ht="38.25" x14ac:dyDescent="0.2">
      <c r="A200" s="282" t="s">
        <v>58</v>
      </c>
      <c r="B200" s="282" t="s">
        <v>339</v>
      </c>
      <c r="C200" s="276" t="s">
        <v>109</v>
      </c>
      <c r="D200" s="314" t="s">
        <v>695</v>
      </c>
      <c r="E200" s="314" t="s">
        <v>144</v>
      </c>
      <c r="F200" s="283" t="s">
        <v>98</v>
      </c>
      <c r="G200" s="283">
        <v>1</v>
      </c>
      <c r="H200" s="225" t="s">
        <v>275</v>
      </c>
      <c r="I200" s="286">
        <v>0</v>
      </c>
      <c r="J200" s="286">
        <v>0</v>
      </c>
      <c r="K200" s="74" t="s">
        <v>455</v>
      </c>
      <c r="L200" s="77">
        <v>2393.18824</v>
      </c>
      <c r="M200" s="75">
        <v>0</v>
      </c>
      <c r="N200" s="75">
        <v>0</v>
      </c>
      <c r="O200" s="95"/>
    </row>
    <row r="201" spans="1:15" s="25" customFormat="1" ht="28.5" customHeight="1" x14ac:dyDescent="0.2">
      <c r="A201" s="282" t="s">
        <v>58</v>
      </c>
      <c r="B201" s="282" t="s">
        <v>339</v>
      </c>
      <c r="C201" s="276" t="s">
        <v>254</v>
      </c>
      <c r="D201" s="314" t="s">
        <v>696</v>
      </c>
      <c r="E201" s="314" t="s">
        <v>144</v>
      </c>
      <c r="F201" s="283" t="s">
        <v>98</v>
      </c>
      <c r="G201" s="283">
        <v>1</v>
      </c>
      <c r="H201" s="225" t="s">
        <v>275</v>
      </c>
      <c r="I201" s="286">
        <v>0</v>
      </c>
      <c r="J201" s="286">
        <v>0</v>
      </c>
      <c r="K201" s="281" t="s">
        <v>455</v>
      </c>
      <c r="L201" s="77">
        <v>1206.1875500000001</v>
      </c>
      <c r="M201" s="75">
        <v>0</v>
      </c>
      <c r="N201" s="75">
        <v>0</v>
      </c>
      <c r="O201" s="95"/>
    </row>
    <row r="202" spans="1:15" s="25" customFormat="1" x14ac:dyDescent="0.2">
      <c r="A202" s="282" t="s">
        <v>58</v>
      </c>
      <c r="B202" s="282" t="s">
        <v>339</v>
      </c>
      <c r="C202" s="276" t="s">
        <v>336</v>
      </c>
      <c r="D202" s="314" t="s">
        <v>333</v>
      </c>
      <c r="E202" s="314" t="s">
        <v>144</v>
      </c>
      <c r="F202" s="283" t="s">
        <v>98</v>
      </c>
      <c r="G202" s="283">
        <v>1</v>
      </c>
      <c r="H202" s="225" t="s">
        <v>275</v>
      </c>
      <c r="I202" s="305" t="s">
        <v>174</v>
      </c>
      <c r="J202" s="305" t="s">
        <v>174</v>
      </c>
      <c r="K202" s="281" t="s">
        <v>455</v>
      </c>
      <c r="L202" s="77">
        <v>391</v>
      </c>
      <c r="M202" s="75">
        <v>0</v>
      </c>
      <c r="N202" s="75">
        <v>0</v>
      </c>
      <c r="O202" s="95"/>
    </row>
    <row r="203" spans="1:15" s="25" customFormat="1" ht="41.25" customHeight="1" x14ac:dyDescent="0.2">
      <c r="A203" s="282" t="s">
        <v>58</v>
      </c>
      <c r="B203" s="282" t="s">
        <v>339</v>
      </c>
      <c r="C203" s="276" t="s">
        <v>255</v>
      </c>
      <c r="D203" s="314" t="s">
        <v>733</v>
      </c>
      <c r="E203" s="314" t="s">
        <v>144</v>
      </c>
      <c r="F203" s="283" t="s">
        <v>98</v>
      </c>
      <c r="G203" s="283">
        <v>1</v>
      </c>
      <c r="H203" s="225" t="s">
        <v>275</v>
      </c>
      <c r="I203" s="305" t="s">
        <v>174</v>
      </c>
      <c r="J203" s="305" t="s">
        <v>174</v>
      </c>
      <c r="K203" s="281" t="s">
        <v>455</v>
      </c>
      <c r="L203" s="77">
        <v>2308.183</v>
      </c>
      <c r="M203" s="75">
        <v>0</v>
      </c>
      <c r="N203" s="75">
        <v>0</v>
      </c>
      <c r="O203" s="95"/>
    </row>
    <row r="204" spans="1:15" s="25" customFormat="1" ht="27" customHeight="1" x14ac:dyDescent="0.2">
      <c r="A204" s="282" t="s">
        <v>58</v>
      </c>
      <c r="B204" s="282" t="s">
        <v>339</v>
      </c>
      <c r="C204" s="278" t="s">
        <v>219</v>
      </c>
      <c r="D204" s="314" t="s">
        <v>697</v>
      </c>
      <c r="E204" s="314" t="s">
        <v>144</v>
      </c>
      <c r="F204" s="283" t="s">
        <v>98</v>
      </c>
      <c r="G204" s="283">
        <v>1</v>
      </c>
      <c r="H204" s="225" t="s">
        <v>275</v>
      </c>
      <c r="I204" s="305" t="s">
        <v>174</v>
      </c>
      <c r="J204" s="305" t="s">
        <v>174</v>
      </c>
      <c r="K204" s="281" t="s">
        <v>455</v>
      </c>
      <c r="L204" s="77">
        <v>1690.1479999999999</v>
      </c>
      <c r="M204" s="75">
        <v>0</v>
      </c>
      <c r="N204" s="75">
        <v>0</v>
      </c>
      <c r="O204" s="95"/>
    </row>
    <row r="205" spans="1:15" s="25" customFormat="1" ht="40.5" customHeight="1" x14ac:dyDescent="0.2">
      <c r="A205" s="282" t="s">
        <v>58</v>
      </c>
      <c r="B205" s="282" t="s">
        <v>339</v>
      </c>
      <c r="C205" s="277" t="s">
        <v>549</v>
      </c>
      <c r="D205" s="314" t="s">
        <v>698</v>
      </c>
      <c r="E205" s="314" t="s">
        <v>144</v>
      </c>
      <c r="F205" s="283" t="s">
        <v>98</v>
      </c>
      <c r="G205" s="283">
        <v>1</v>
      </c>
      <c r="H205" s="225" t="s">
        <v>275</v>
      </c>
      <c r="I205" s="318" t="s">
        <v>174</v>
      </c>
      <c r="J205" s="318" t="s">
        <v>174</v>
      </c>
      <c r="K205" s="281" t="s">
        <v>455</v>
      </c>
      <c r="L205" s="77">
        <v>1565.8440000000001</v>
      </c>
      <c r="M205" s="75">
        <v>0</v>
      </c>
      <c r="N205" s="75">
        <v>0</v>
      </c>
      <c r="O205" s="95"/>
    </row>
    <row r="206" spans="1:15" ht="32.25" customHeight="1" x14ac:dyDescent="0.25">
      <c r="A206" s="279" t="s">
        <v>58</v>
      </c>
      <c r="B206" s="279" t="s">
        <v>339</v>
      </c>
      <c r="C206" s="280" t="s">
        <v>113</v>
      </c>
      <c r="D206" s="256" t="s">
        <v>468</v>
      </c>
      <c r="E206" s="76" t="s">
        <v>144</v>
      </c>
      <c r="F206" s="288" t="s">
        <v>98</v>
      </c>
      <c r="G206" s="288">
        <v>0</v>
      </c>
      <c r="H206" s="225" t="s">
        <v>275</v>
      </c>
      <c r="I206" s="318" t="s">
        <v>426</v>
      </c>
      <c r="J206" s="318" t="s">
        <v>426</v>
      </c>
      <c r="K206" s="80" t="s">
        <v>455</v>
      </c>
      <c r="L206" s="75">
        <v>0</v>
      </c>
      <c r="M206" s="158">
        <v>193696.82</v>
      </c>
      <c r="N206" s="158">
        <v>180168.98</v>
      </c>
      <c r="O206" s="24"/>
    </row>
    <row r="208" spans="1:15" x14ac:dyDescent="0.25">
      <c r="B208" s="440"/>
      <c r="C208" s="440"/>
      <c r="D208" s="440"/>
      <c r="E208" s="440"/>
      <c r="F208" s="440"/>
      <c r="G208" s="440"/>
      <c r="H208" s="440"/>
      <c r="I208" s="440"/>
      <c r="J208" s="440"/>
      <c r="K208" s="440"/>
      <c r="L208" s="440"/>
      <c r="M208" s="440"/>
      <c r="N208" s="440"/>
    </row>
  </sheetData>
  <mergeCells count="429">
    <mergeCell ref="J81:J84"/>
    <mergeCell ref="I81:I84"/>
    <mergeCell ref="A69:A72"/>
    <mergeCell ref="A51:A52"/>
    <mergeCell ref="B51:B52"/>
    <mergeCell ref="C51:C52"/>
    <mergeCell ref="A81:A84"/>
    <mergeCell ref="B81:B84"/>
    <mergeCell ref="C81:C84"/>
    <mergeCell ref="D81:D84"/>
    <mergeCell ref="G81:G84"/>
    <mergeCell ref="H81:H84"/>
    <mergeCell ref="D51:D52"/>
    <mergeCell ref="D73:D74"/>
    <mergeCell ref="F75:F78"/>
    <mergeCell ref="E81:E84"/>
    <mergeCell ref="F81:F84"/>
    <mergeCell ref="B75:B78"/>
    <mergeCell ref="C75:C78"/>
    <mergeCell ref="E75:E78"/>
    <mergeCell ref="B67:B68"/>
    <mergeCell ref="D67:D68"/>
    <mergeCell ref="B69:B72"/>
    <mergeCell ref="C69:C72"/>
    <mergeCell ref="J21:J24"/>
    <mergeCell ref="A21:A24"/>
    <mergeCell ref="B21:B24"/>
    <mergeCell ref="C21:C24"/>
    <mergeCell ref="D21:D24"/>
    <mergeCell ref="E21:E24"/>
    <mergeCell ref="F21:F24"/>
    <mergeCell ref="G21:G24"/>
    <mergeCell ref="H21:H24"/>
    <mergeCell ref="I21:I24"/>
    <mergeCell ref="J10:J11"/>
    <mergeCell ref="J69:J70"/>
    <mergeCell ref="F71:F72"/>
    <mergeCell ref="G71:G72"/>
    <mergeCell ref="I71:I72"/>
    <mergeCell ref="J71:J72"/>
    <mergeCell ref="J53:J56"/>
    <mergeCell ref="I53:I56"/>
    <mergeCell ref="H53:H56"/>
    <mergeCell ref="H69:H72"/>
    <mergeCell ref="I69:I70"/>
    <mergeCell ref="J18:J20"/>
    <mergeCell ref="J14:J17"/>
    <mergeCell ref="J37:J40"/>
    <mergeCell ref="J42:J45"/>
    <mergeCell ref="G18:G20"/>
    <mergeCell ref="H18:H20"/>
    <mergeCell ref="I18:I20"/>
    <mergeCell ref="H14:H17"/>
    <mergeCell ref="I14:I17"/>
    <mergeCell ref="H10:H11"/>
    <mergeCell ref="I10:I11"/>
    <mergeCell ref="G42:G45"/>
    <mergeCell ref="H42:H45"/>
    <mergeCell ref="B208:N208"/>
    <mergeCell ref="A130:A133"/>
    <mergeCell ref="B130:B133"/>
    <mergeCell ref="C130:C133"/>
    <mergeCell ref="D130:D133"/>
    <mergeCell ref="E130:E133"/>
    <mergeCell ref="F130:F133"/>
    <mergeCell ref="G130:G133"/>
    <mergeCell ref="H130:H133"/>
    <mergeCell ref="I130:I133"/>
    <mergeCell ref="J130:J133"/>
    <mergeCell ref="N73:N74"/>
    <mergeCell ref="H73:H74"/>
    <mergeCell ref="C79:C80"/>
    <mergeCell ref="B79:B80"/>
    <mergeCell ref="A79:A80"/>
    <mergeCell ref="E79:E80"/>
    <mergeCell ref="F79:F80"/>
    <mergeCell ref="G79:G80"/>
    <mergeCell ref="H79:H80"/>
    <mergeCell ref="I79:I80"/>
    <mergeCell ref="J79:J80"/>
    <mergeCell ref="J75:J78"/>
    <mergeCell ref="D79:D80"/>
    <mergeCell ref="K73:K74"/>
    <mergeCell ref="L73:L74"/>
    <mergeCell ref="M73:M74"/>
    <mergeCell ref="A73:A74"/>
    <mergeCell ref="B73:B74"/>
    <mergeCell ref="I75:I78"/>
    <mergeCell ref="D75:D78"/>
    <mergeCell ref="A75:A78"/>
    <mergeCell ref="C73:C74"/>
    <mergeCell ref="G75:G78"/>
    <mergeCell ref="H75:H78"/>
    <mergeCell ref="F53:F56"/>
    <mergeCell ref="G53:G56"/>
    <mergeCell ref="D58:D61"/>
    <mergeCell ref="E58:E61"/>
    <mergeCell ref="F58:F61"/>
    <mergeCell ref="D69:D72"/>
    <mergeCell ref="E69:E70"/>
    <mergeCell ref="E71:E72"/>
    <mergeCell ref="D63:D66"/>
    <mergeCell ref="F69:F70"/>
    <mergeCell ref="G69:G70"/>
    <mergeCell ref="A53:A56"/>
    <mergeCell ref="B53:B56"/>
    <mergeCell ref="C53:C56"/>
    <mergeCell ref="A67:A68"/>
    <mergeCell ref="B63:B66"/>
    <mergeCell ref="A18:A20"/>
    <mergeCell ref="C18:C20"/>
    <mergeCell ref="E18:E20"/>
    <mergeCell ref="F18:F20"/>
    <mergeCell ref="C63:C66"/>
    <mergeCell ref="A63:A66"/>
    <mergeCell ref="A42:A45"/>
    <mergeCell ref="B42:B45"/>
    <mergeCell ref="C42:C45"/>
    <mergeCell ref="D42:D45"/>
    <mergeCell ref="E42:E45"/>
    <mergeCell ref="F42:F45"/>
    <mergeCell ref="D47:D50"/>
    <mergeCell ref="D53:D56"/>
    <mergeCell ref="A58:A61"/>
    <mergeCell ref="B58:B61"/>
    <mergeCell ref="C58:C61"/>
    <mergeCell ref="C67:C68"/>
    <mergeCell ref="E53:E56"/>
    <mergeCell ref="M2:N2"/>
    <mergeCell ref="A3:N3"/>
    <mergeCell ref="A5:A8"/>
    <mergeCell ref="B5:B8"/>
    <mergeCell ref="C5:C8"/>
    <mergeCell ref="D5:D8"/>
    <mergeCell ref="E5:J5"/>
    <mergeCell ref="K5:N5"/>
    <mergeCell ref="E6:E8"/>
    <mergeCell ref="F6:F8"/>
    <mergeCell ref="G6:J6"/>
    <mergeCell ref="K6:K8"/>
    <mergeCell ref="L6:L8"/>
    <mergeCell ref="M6:M8"/>
    <mergeCell ref="N6:N8"/>
    <mergeCell ref="G7:H7"/>
    <mergeCell ref="I7:I8"/>
    <mergeCell ref="J7:J8"/>
    <mergeCell ref="F10:F11"/>
    <mergeCell ref="G10:G11"/>
    <mergeCell ref="F14:F17"/>
    <mergeCell ref="G14:G17"/>
    <mergeCell ref="E47:E48"/>
    <mergeCell ref="E49:E50"/>
    <mergeCell ref="F47:F48"/>
    <mergeCell ref="G47:G48"/>
    <mergeCell ref="A10:A13"/>
    <mergeCell ref="B10:B13"/>
    <mergeCell ref="C10:C13"/>
    <mergeCell ref="D10:D13"/>
    <mergeCell ref="A14:A17"/>
    <mergeCell ref="B14:B17"/>
    <mergeCell ref="C14:C17"/>
    <mergeCell ref="D14:D17"/>
    <mergeCell ref="E14:E17"/>
    <mergeCell ref="A47:A50"/>
    <mergeCell ref="B47:B50"/>
    <mergeCell ref="C47:C50"/>
    <mergeCell ref="E10:E11"/>
    <mergeCell ref="H26:H29"/>
    <mergeCell ref="I26:I29"/>
    <mergeCell ref="J26:J29"/>
    <mergeCell ref="H37:H40"/>
    <mergeCell ref="I37:I40"/>
    <mergeCell ref="A37:A40"/>
    <mergeCell ref="B37:B40"/>
    <mergeCell ref="C37:C40"/>
    <mergeCell ref="D37:D40"/>
    <mergeCell ref="E37:E40"/>
    <mergeCell ref="F37:F40"/>
    <mergeCell ref="G37:G40"/>
    <mergeCell ref="A26:A29"/>
    <mergeCell ref="B26:B29"/>
    <mergeCell ref="C26:C29"/>
    <mergeCell ref="D26:D29"/>
    <mergeCell ref="E26:E29"/>
    <mergeCell ref="F26:F29"/>
    <mergeCell ref="G26:G29"/>
    <mergeCell ref="I58:I61"/>
    <mergeCell ref="J58:J61"/>
    <mergeCell ref="H67:H68"/>
    <mergeCell ref="N67:N68"/>
    <mergeCell ref="J63:J64"/>
    <mergeCell ref="J65:J66"/>
    <mergeCell ref="E63:E64"/>
    <mergeCell ref="E65:E66"/>
    <mergeCell ref="F63:F64"/>
    <mergeCell ref="F65:F66"/>
    <mergeCell ref="G63:G64"/>
    <mergeCell ref="G65:G66"/>
    <mergeCell ref="H63:H66"/>
    <mergeCell ref="I63:I64"/>
    <mergeCell ref="I65:I66"/>
    <mergeCell ref="K67:K68"/>
    <mergeCell ref="L67:L68"/>
    <mergeCell ref="M67:M68"/>
    <mergeCell ref="H58:H61"/>
    <mergeCell ref="G58:G61"/>
    <mergeCell ref="J125:J128"/>
    <mergeCell ref="A125:A128"/>
    <mergeCell ref="B125:B128"/>
    <mergeCell ref="C125:C128"/>
    <mergeCell ref="D125:D128"/>
    <mergeCell ref="E125:E128"/>
    <mergeCell ref="F125:F128"/>
    <mergeCell ref="G125:G128"/>
    <mergeCell ref="H125:H128"/>
    <mergeCell ref="I125:I128"/>
    <mergeCell ref="L30:L35"/>
    <mergeCell ref="M30:M35"/>
    <mergeCell ref="N30:N35"/>
    <mergeCell ref="H47:H48"/>
    <mergeCell ref="I47:I48"/>
    <mergeCell ref="J47:J48"/>
    <mergeCell ref="F49:F50"/>
    <mergeCell ref="G49:G50"/>
    <mergeCell ref="H49:H50"/>
    <mergeCell ref="I49:I50"/>
    <mergeCell ref="J49:J50"/>
    <mergeCell ref="K30:K35"/>
    <mergeCell ref="I42:I45"/>
    <mergeCell ref="J85:J86"/>
    <mergeCell ref="A87:A88"/>
    <mergeCell ref="B87:B88"/>
    <mergeCell ref="C87:C88"/>
    <mergeCell ref="D87:D88"/>
    <mergeCell ref="E87:E88"/>
    <mergeCell ref="F87:F88"/>
    <mergeCell ref="G87:G88"/>
    <mergeCell ref="H87:H88"/>
    <mergeCell ref="I87:I88"/>
    <mergeCell ref="J87:J88"/>
    <mergeCell ref="A85:A86"/>
    <mergeCell ref="B85:B86"/>
    <mergeCell ref="C85:C86"/>
    <mergeCell ref="D85:D86"/>
    <mergeCell ref="E85:E86"/>
    <mergeCell ref="F85:F86"/>
    <mergeCell ref="G85:G86"/>
    <mergeCell ref="H85:H86"/>
    <mergeCell ref="I85:I86"/>
    <mergeCell ref="J89:J90"/>
    <mergeCell ref="A91:A92"/>
    <mergeCell ref="B91:B92"/>
    <mergeCell ref="C91:C92"/>
    <mergeCell ref="D91:D92"/>
    <mergeCell ref="E91:E92"/>
    <mergeCell ref="F91:F92"/>
    <mergeCell ref="G91:G92"/>
    <mergeCell ref="H91:H92"/>
    <mergeCell ref="I91:I92"/>
    <mergeCell ref="J91:J92"/>
    <mergeCell ref="A89:A90"/>
    <mergeCell ref="B89:B90"/>
    <mergeCell ref="C89:C90"/>
    <mergeCell ref="D89:D90"/>
    <mergeCell ref="E89:E90"/>
    <mergeCell ref="F89:F90"/>
    <mergeCell ref="G89:G90"/>
    <mergeCell ref="H89:H90"/>
    <mergeCell ref="I89:I90"/>
    <mergeCell ref="J93:J94"/>
    <mergeCell ref="A95:A96"/>
    <mergeCell ref="B95:B96"/>
    <mergeCell ref="C95:C96"/>
    <mergeCell ref="D95:D96"/>
    <mergeCell ref="E95:E96"/>
    <mergeCell ref="F95:F96"/>
    <mergeCell ref="G95:G96"/>
    <mergeCell ref="H95:H96"/>
    <mergeCell ref="I95:I96"/>
    <mergeCell ref="J95:J96"/>
    <mergeCell ref="A93:A94"/>
    <mergeCell ref="B93:B94"/>
    <mergeCell ref="C93:C94"/>
    <mergeCell ref="D93:D94"/>
    <mergeCell ref="E93:E94"/>
    <mergeCell ref="F93:F94"/>
    <mergeCell ref="G93:G94"/>
    <mergeCell ref="H93:H94"/>
    <mergeCell ref="I93:I94"/>
    <mergeCell ref="J97:J98"/>
    <mergeCell ref="A99:A100"/>
    <mergeCell ref="B99:B100"/>
    <mergeCell ref="C99:C100"/>
    <mergeCell ref="D99:D100"/>
    <mergeCell ref="E99:E100"/>
    <mergeCell ref="F99:F100"/>
    <mergeCell ref="G99:G100"/>
    <mergeCell ref="H99:H100"/>
    <mergeCell ref="I99:I100"/>
    <mergeCell ref="J99:J100"/>
    <mergeCell ref="A97:A98"/>
    <mergeCell ref="B97:B98"/>
    <mergeCell ref="C97:C98"/>
    <mergeCell ref="D97:D98"/>
    <mergeCell ref="E97:E98"/>
    <mergeCell ref="F97:F98"/>
    <mergeCell ref="G97:G98"/>
    <mergeCell ref="H97:H98"/>
    <mergeCell ref="I97:I98"/>
    <mergeCell ref="J101:J102"/>
    <mergeCell ref="A103:A104"/>
    <mergeCell ref="B103:B104"/>
    <mergeCell ref="C103:C104"/>
    <mergeCell ref="D103:D104"/>
    <mergeCell ref="E103:E104"/>
    <mergeCell ref="F103:F104"/>
    <mergeCell ref="G103:G104"/>
    <mergeCell ref="H103:H104"/>
    <mergeCell ref="I103:I104"/>
    <mergeCell ref="J103:J104"/>
    <mergeCell ref="A101:A102"/>
    <mergeCell ref="B101:B102"/>
    <mergeCell ref="C101:C102"/>
    <mergeCell ref="D101:D102"/>
    <mergeCell ref="E101:E102"/>
    <mergeCell ref="F101:F102"/>
    <mergeCell ref="G101:G102"/>
    <mergeCell ref="H101:H102"/>
    <mergeCell ref="I101:I102"/>
    <mergeCell ref="J105:J106"/>
    <mergeCell ref="A107:A108"/>
    <mergeCell ref="B107:B108"/>
    <mergeCell ref="C107:C108"/>
    <mergeCell ref="D107:D108"/>
    <mergeCell ref="E107:E108"/>
    <mergeCell ref="F107:F108"/>
    <mergeCell ref="G107:G108"/>
    <mergeCell ref="H107:H108"/>
    <mergeCell ref="I107:I108"/>
    <mergeCell ref="J107:J108"/>
    <mergeCell ref="A105:A106"/>
    <mergeCell ref="B105:B106"/>
    <mergeCell ref="C105:C106"/>
    <mergeCell ref="D105:D106"/>
    <mergeCell ref="E105:E106"/>
    <mergeCell ref="F105:F106"/>
    <mergeCell ref="G105:G106"/>
    <mergeCell ref="H105:H106"/>
    <mergeCell ref="I105:I106"/>
    <mergeCell ref="J109:J110"/>
    <mergeCell ref="A111:A112"/>
    <mergeCell ref="B111:B112"/>
    <mergeCell ref="C111:C112"/>
    <mergeCell ref="D111:D112"/>
    <mergeCell ref="E111:E112"/>
    <mergeCell ref="F111:F112"/>
    <mergeCell ref="G111:G112"/>
    <mergeCell ref="H111:H112"/>
    <mergeCell ref="I111:I112"/>
    <mergeCell ref="J111:J112"/>
    <mergeCell ref="A109:A110"/>
    <mergeCell ref="B109:B110"/>
    <mergeCell ref="C109:C110"/>
    <mergeCell ref="D109:D110"/>
    <mergeCell ref="E109:E110"/>
    <mergeCell ref="F109:F110"/>
    <mergeCell ref="G109:G110"/>
    <mergeCell ref="H109:H110"/>
    <mergeCell ref="I109:I110"/>
    <mergeCell ref="J113:J114"/>
    <mergeCell ref="A115:A116"/>
    <mergeCell ref="B115:B116"/>
    <mergeCell ref="C115:C116"/>
    <mergeCell ref="D115:D116"/>
    <mergeCell ref="E115:E116"/>
    <mergeCell ref="F115:F116"/>
    <mergeCell ref="G115:G116"/>
    <mergeCell ref="H115:H116"/>
    <mergeCell ref="I115:I116"/>
    <mergeCell ref="J115:J116"/>
    <mergeCell ref="A113:A114"/>
    <mergeCell ref="B113:B114"/>
    <mergeCell ref="C113:C114"/>
    <mergeCell ref="D113:D114"/>
    <mergeCell ref="E113:E114"/>
    <mergeCell ref="F113:F114"/>
    <mergeCell ref="G113:G114"/>
    <mergeCell ref="H113:H114"/>
    <mergeCell ref="I113:I114"/>
    <mergeCell ref="J117:J118"/>
    <mergeCell ref="A119:A120"/>
    <mergeCell ref="B119:B120"/>
    <mergeCell ref="C119:C120"/>
    <mergeCell ref="D119:D120"/>
    <mergeCell ref="E119:E120"/>
    <mergeCell ref="F119:F120"/>
    <mergeCell ref="G119:G120"/>
    <mergeCell ref="H119:H120"/>
    <mergeCell ref="I119:I120"/>
    <mergeCell ref="J119:J120"/>
    <mergeCell ref="A117:A118"/>
    <mergeCell ref="B117:B118"/>
    <mergeCell ref="C117:C118"/>
    <mergeCell ref="D117:D118"/>
    <mergeCell ref="E117:E118"/>
    <mergeCell ref="F117:F118"/>
    <mergeCell ref="G117:G118"/>
    <mergeCell ref="H117:H118"/>
    <mergeCell ref="I117:I118"/>
    <mergeCell ref="J121:J122"/>
    <mergeCell ref="A123:A124"/>
    <mergeCell ref="B123:B124"/>
    <mergeCell ref="C123:C124"/>
    <mergeCell ref="D123:D124"/>
    <mergeCell ref="E123:E124"/>
    <mergeCell ref="F123:F124"/>
    <mergeCell ref="G123:G124"/>
    <mergeCell ref="H123:H124"/>
    <mergeCell ref="I123:I124"/>
    <mergeCell ref="J123:J124"/>
    <mergeCell ref="A121:A122"/>
    <mergeCell ref="B121:B122"/>
    <mergeCell ref="C121:C122"/>
    <mergeCell ref="D121:D122"/>
    <mergeCell ref="E121:E122"/>
    <mergeCell ref="F121:F122"/>
    <mergeCell ref="G121:G122"/>
    <mergeCell ref="H121:H122"/>
    <mergeCell ref="I121:I122"/>
  </mergeCells>
  <phoneticPr fontId="23" type="noConversion"/>
  <pageMargins left="0.25" right="0.25" top="0.75" bottom="0.75" header="0.3" footer="0.3"/>
  <pageSetup paperSize="9" scale="49" fitToHeight="0" orientation="landscape" r:id="rId1"/>
  <ignoredErrors>
    <ignoredError sqref="I130:J133" numberStoredAsText="1"/>
    <ignoredError sqref="L28 M26:N26" formulaRange="1"/>
    <ignoredError sqref="L81 L130"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2:O262"/>
  <sheetViews>
    <sheetView topLeftCell="A245" zoomScale="70" zoomScaleNormal="70" workbookViewId="0">
      <selection activeCell="A2" sqref="A2:N253"/>
    </sheetView>
  </sheetViews>
  <sheetFormatPr defaultColWidth="8.85546875" defaultRowHeight="15.75" x14ac:dyDescent="0.25"/>
  <cols>
    <col min="1" max="1" width="12.85546875" style="23" customWidth="1"/>
    <col min="2" max="2" width="15.140625" style="23" customWidth="1"/>
    <col min="3" max="3" width="31.28515625" style="23" customWidth="1"/>
    <col min="4" max="4" width="53.85546875" style="23" customWidth="1"/>
    <col min="5" max="5" width="26.140625" style="25" customWidth="1"/>
    <col min="6" max="6" width="11.140625" style="32" customWidth="1"/>
    <col min="7" max="7" width="14.28515625" style="32" customWidth="1"/>
    <col min="8" max="10" width="14.85546875" style="32" customWidth="1"/>
    <col min="11" max="11" width="19.5703125" style="49" customWidth="1"/>
    <col min="12" max="14" width="18.42578125" style="49" customWidth="1"/>
    <col min="15" max="16384" width="8.85546875" style="23"/>
  </cols>
  <sheetData>
    <row r="2" spans="1:14" ht="48" customHeight="1" x14ac:dyDescent="0.25">
      <c r="M2" s="456" t="s">
        <v>160</v>
      </c>
      <c r="N2" s="457"/>
    </row>
    <row r="3" spans="1:14" ht="15.75" customHeight="1" x14ac:dyDescent="0.25">
      <c r="A3" s="411" t="s">
        <v>159</v>
      </c>
      <c r="B3" s="411"/>
      <c r="C3" s="411"/>
      <c r="D3" s="411"/>
      <c r="E3" s="411"/>
      <c r="F3" s="411"/>
      <c r="G3" s="411"/>
      <c r="H3" s="411"/>
      <c r="I3" s="411"/>
      <c r="J3" s="411"/>
      <c r="K3" s="411"/>
      <c r="L3" s="411"/>
      <c r="M3" s="411"/>
      <c r="N3" s="411"/>
    </row>
    <row r="4" spans="1:14" ht="15.75" customHeight="1" x14ac:dyDescent="0.25"/>
    <row r="5" spans="1:14" ht="30" customHeight="1" x14ac:dyDescent="0.25">
      <c r="A5" s="321" t="s">
        <v>91</v>
      </c>
      <c r="B5" s="321" t="s">
        <v>4</v>
      </c>
      <c r="C5" s="323" t="s">
        <v>50</v>
      </c>
      <c r="D5" s="323" t="s">
        <v>89</v>
      </c>
      <c r="E5" s="415" t="s">
        <v>17</v>
      </c>
      <c r="F5" s="416"/>
      <c r="G5" s="416"/>
      <c r="H5" s="416"/>
      <c r="I5" s="417"/>
      <c r="J5" s="418"/>
      <c r="K5" s="458" t="s">
        <v>150</v>
      </c>
      <c r="L5" s="459"/>
      <c r="M5" s="459"/>
      <c r="N5" s="460"/>
    </row>
    <row r="6" spans="1:14" ht="30" customHeight="1" x14ac:dyDescent="0.25">
      <c r="A6" s="321"/>
      <c r="B6" s="321"/>
      <c r="C6" s="414"/>
      <c r="D6" s="414"/>
      <c r="E6" s="323" t="s">
        <v>18</v>
      </c>
      <c r="F6" s="323" t="s">
        <v>88</v>
      </c>
      <c r="G6" s="415" t="s">
        <v>90</v>
      </c>
      <c r="H6" s="417"/>
      <c r="I6" s="417"/>
      <c r="J6" s="418"/>
      <c r="K6" s="422" t="s">
        <v>198</v>
      </c>
      <c r="L6" s="423" t="s">
        <v>173</v>
      </c>
      <c r="M6" s="423" t="s">
        <v>184</v>
      </c>
      <c r="N6" s="423" t="s">
        <v>274</v>
      </c>
    </row>
    <row r="7" spans="1:14" ht="30" customHeight="1" x14ac:dyDescent="0.25">
      <c r="A7" s="321"/>
      <c r="B7" s="321"/>
      <c r="C7" s="414"/>
      <c r="D7" s="414"/>
      <c r="E7" s="412"/>
      <c r="F7" s="412"/>
      <c r="G7" s="415" t="s">
        <v>173</v>
      </c>
      <c r="H7" s="418"/>
      <c r="I7" s="323" t="s">
        <v>184</v>
      </c>
      <c r="J7" s="323" t="s">
        <v>274</v>
      </c>
      <c r="K7" s="412"/>
      <c r="L7" s="424"/>
      <c r="M7" s="424"/>
      <c r="N7" s="424"/>
    </row>
    <row r="8" spans="1:14" ht="42" customHeight="1" x14ac:dyDescent="0.25">
      <c r="A8" s="321"/>
      <c r="B8" s="321"/>
      <c r="C8" s="413"/>
      <c r="D8" s="324"/>
      <c r="E8" s="413"/>
      <c r="F8" s="413"/>
      <c r="G8" s="22"/>
      <c r="H8" s="2" t="s">
        <v>54</v>
      </c>
      <c r="I8" s="461"/>
      <c r="J8" s="461"/>
      <c r="K8" s="413"/>
      <c r="L8" s="425"/>
      <c r="M8" s="425"/>
      <c r="N8" s="425"/>
    </row>
    <row r="9" spans="1:14" x14ac:dyDescent="0.25">
      <c r="A9" s="26">
        <v>1</v>
      </c>
      <c r="B9" s="26">
        <v>2</v>
      </c>
      <c r="C9" s="26">
        <v>3</v>
      </c>
      <c r="D9" s="26">
        <v>4</v>
      </c>
      <c r="E9" s="26">
        <v>5</v>
      </c>
      <c r="F9" s="22">
        <v>6</v>
      </c>
      <c r="G9" s="22">
        <v>7</v>
      </c>
      <c r="H9" s="22">
        <v>8</v>
      </c>
      <c r="I9" s="22">
        <v>9</v>
      </c>
      <c r="J9" s="22">
        <v>10</v>
      </c>
      <c r="K9" s="91">
        <v>11</v>
      </c>
      <c r="L9" s="91">
        <v>12</v>
      </c>
      <c r="M9" s="91">
        <v>13</v>
      </c>
      <c r="N9" s="91">
        <v>14</v>
      </c>
    </row>
    <row r="10" spans="1:14" ht="65.25" customHeight="1" x14ac:dyDescent="0.3">
      <c r="A10" s="397" t="s">
        <v>59</v>
      </c>
      <c r="B10" s="397" t="s">
        <v>13</v>
      </c>
      <c r="C10" s="392" t="s">
        <v>13</v>
      </c>
      <c r="D10" s="468" t="s">
        <v>366</v>
      </c>
      <c r="E10" s="198" t="s">
        <v>202</v>
      </c>
      <c r="F10" s="177" t="str">
        <f>F17</f>
        <v>чел.</v>
      </c>
      <c r="G10" s="319">
        <f>G17</f>
        <v>65633</v>
      </c>
      <c r="H10" s="319" t="s">
        <v>13</v>
      </c>
      <c r="I10" s="319">
        <f>I17</f>
        <v>65633</v>
      </c>
      <c r="J10" s="319">
        <f>J17</f>
        <v>65633</v>
      </c>
      <c r="K10" s="45" t="s">
        <v>181</v>
      </c>
      <c r="L10" s="45">
        <f>L11+L12+L14</f>
        <v>5399790.4621200003</v>
      </c>
      <c r="M10" s="45">
        <f>M11+M12</f>
        <v>5322463.8678100007</v>
      </c>
      <c r="N10" s="45">
        <f>N11+N12</f>
        <v>5395725.585</v>
      </c>
    </row>
    <row r="11" spans="1:14" ht="106.5" customHeight="1" x14ac:dyDescent="0.3">
      <c r="A11" s="398"/>
      <c r="B11" s="398"/>
      <c r="C11" s="400"/>
      <c r="D11" s="469"/>
      <c r="E11" s="198" t="str">
        <f>E28</f>
        <v>количество лиц, направленных на целевое обучение в рамках соответствующей предметной области для муниципальных общеобразовательных организаций</v>
      </c>
      <c r="F11" s="177" t="str">
        <f>F28</f>
        <v>чел.</v>
      </c>
      <c r="G11" s="320">
        <f>G28</f>
        <v>38</v>
      </c>
      <c r="H11" s="319" t="s">
        <v>13</v>
      </c>
      <c r="I11" s="319" t="str">
        <f>I28</f>
        <v>0</v>
      </c>
      <c r="J11" s="319" t="str">
        <f>J28</f>
        <v>0</v>
      </c>
      <c r="K11" s="45" t="s">
        <v>182</v>
      </c>
      <c r="L11" s="45">
        <f>L18+L29+L34+L39+L45+L51+L57+L62+L67+L77+L87+L113+L121+L205+L24+L82+L72+L93+L105</f>
        <v>4494729.51346</v>
      </c>
      <c r="M11" s="45">
        <f>M18+M29+M34+M39+M45+M51+M57+M62+M67+M77+M87+M113+M121+M205+M24+M82+M72+M93+M105</f>
        <v>4595097.9050000003</v>
      </c>
      <c r="N11" s="45">
        <f t="shared" ref="N11" si="0">N18+N29+N34+N39+N45+N51+N57+N62+N67+N77+N87+N113+N121+N205+N24+N82+N72+N93+N105</f>
        <v>4675608.6569999997</v>
      </c>
    </row>
    <row r="12" spans="1:14" ht="118.5" customHeight="1" x14ac:dyDescent="0.3">
      <c r="A12" s="398"/>
      <c r="B12" s="398"/>
      <c r="C12" s="400"/>
      <c r="D12" s="469"/>
      <c r="E12" s="198" t="s">
        <v>632</v>
      </c>
      <c r="F12" s="177" t="s">
        <v>69</v>
      </c>
      <c r="G12" s="319">
        <v>45</v>
      </c>
      <c r="H12" s="319" t="s">
        <v>13</v>
      </c>
      <c r="I12" s="319">
        <v>0</v>
      </c>
      <c r="J12" s="319">
        <f>J56</f>
        <v>0</v>
      </c>
      <c r="K12" s="45" t="s">
        <v>455</v>
      </c>
      <c r="L12" s="45">
        <f>L19+L30+L35+L40+L46+L52+L58+L63+L68+L78+L88+L114+L122+L206+L83+L25+L73+L94+L106</f>
        <v>905060.94866000011</v>
      </c>
      <c r="M12" s="45">
        <f>M19+M30+M35+M40+M46+M52+M58+M63+M68+M78+M88+M114+M122+M206+M83+M25+M73+M94+M106+M100</f>
        <v>727365.96281000006</v>
      </c>
      <c r="N12" s="45">
        <f>N19+N30+N35+N40+N46+N52+N58+N63+N68+N78+N88+N114+N122+N206+N83+N25+N73+N94+N106+N100</f>
        <v>720116.92799999996</v>
      </c>
    </row>
    <row r="13" spans="1:14" ht="118.5" customHeight="1" x14ac:dyDescent="0.3">
      <c r="A13" s="398"/>
      <c r="B13" s="398"/>
      <c r="C13" s="400"/>
      <c r="D13" s="469"/>
      <c r="E13" s="198" t="s">
        <v>430</v>
      </c>
      <c r="F13" s="254">
        <f>F57</f>
        <v>0</v>
      </c>
      <c r="G13" s="319">
        <f>G57</f>
        <v>0</v>
      </c>
      <c r="H13" s="319" t="s">
        <v>13</v>
      </c>
      <c r="I13" s="319">
        <v>630</v>
      </c>
      <c r="J13" s="319">
        <f>J57</f>
        <v>0</v>
      </c>
      <c r="K13" s="257"/>
      <c r="L13" s="257"/>
      <c r="M13" s="257"/>
      <c r="N13" s="257"/>
    </row>
    <row r="14" spans="1:14" ht="107.25" customHeight="1" x14ac:dyDescent="0.25">
      <c r="A14" s="398"/>
      <c r="B14" s="398"/>
      <c r="C14" s="400"/>
      <c r="D14" s="469"/>
      <c r="E14" s="198" t="s">
        <v>542</v>
      </c>
      <c r="F14" s="195" t="s">
        <v>98</v>
      </c>
      <c r="G14" s="319">
        <v>2</v>
      </c>
      <c r="H14" s="319" t="s">
        <v>13</v>
      </c>
      <c r="I14" s="319">
        <v>0</v>
      </c>
      <c r="J14" s="319">
        <v>0</v>
      </c>
      <c r="K14" s="465" t="s">
        <v>299</v>
      </c>
      <c r="L14" s="471">
        <f>L20+L31+L36+L41+L59+L64+L69+L79+L89+L123+L207</f>
        <v>0</v>
      </c>
      <c r="M14" s="471">
        <f>M20+M31+M36+M41+M59+M64+M69+M79+M89+M123+M207</f>
        <v>0</v>
      </c>
      <c r="N14" s="471">
        <f>N20+N31+N36+N41+N59+N64+N69+N79+N89+N123+N207</f>
        <v>0</v>
      </c>
    </row>
    <row r="15" spans="1:14" ht="105" customHeight="1" x14ac:dyDescent="0.25">
      <c r="A15" s="398"/>
      <c r="B15" s="398"/>
      <c r="C15" s="400"/>
      <c r="D15" s="469"/>
      <c r="E15" s="198" t="str">
        <f>E120</f>
        <v>количество муниципальных общеобразовательных учреждений, в которых реализованы мероприятия по улучшению условий предоставления образования и обеспечению безопасности обучающихся</v>
      </c>
      <c r="F15" s="177" t="str">
        <f>F120</f>
        <v>ед.</v>
      </c>
      <c r="G15" s="319">
        <f>G120</f>
        <v>39</v>
      </c>
      <c r="H15" s="319" t="s">
        <v>13</v>
      </c>
      <c r="I15" s="319" t="str">
        <f>I120</f>
        <v>0</v>
      </c>
      <c r="J15" s="319" t="str">
        <f>J120</f>
        <v>0</v>
      </c>
      <c r="K15" s="466"/>
      <c r="L15" s="472"/>
      <c r="M15" s="472"/>
      <c r="N15" s="472"/>
    </row>
    <row r="16" spans="1:14" ht="105" customHeight="1" x14ac:dyDescent="0.25">
      <c r="A16" s="399"/>
      <c r="B16" s="399"/>
      <c r="C16" s="393"/>
      <c r="D16" s="470"/>
      <c r="E16" s="207" t="s">
        <v>567</v>
      </c>
      <c r="F16" s="206" t="s">
        <v>69</v>
      </c>
      <c r="G16" s="206">
        <v>10248</v>
      </c>
      <c r="H16" s="206" t="s">
        <v>13</v>
      </c>
      <c r="I16" s="206">
        <v>0</v>
      </c>
      <c r="J16" s="206">
        <v>0</v>
      </c>
      <c r="K16" s="467"/>
      <c r="L16" s="473"/>
      <c r="M16" s="473"/>
      <c r="N16" s="473"/>
    </row>
    <row r="17" spans="1:14" s="35" customFormat="1" ht="25.5" customHeight="1" x14ac:dyDescent="0.25">
      <c r="A17" s="372" t="s">
        <v>59</v>
      </c>
      <c r="B17" s="372"/>
      <c r="C17" s="381" t="s">
        <v>13</v>
      </c>
      <c r="D17" s="404" t="s">
        <v>591</v>
      </c>
      <c r="E17" s="375" t="s">
        <v>202</v>
      </c>
      <c r="F17" s="381" t="s">
        <v>69</v>
      </c>
      <c r="G17" s="444">
        <f>SUM(G21:G21)</f>
        <v>65633</v>
      </c>
      <c r="H17" s="372" t="s">
        <v>85</v>
      </c>
      <c r="I17" s="444">
        <v>65633</v>
      </c>
      <c r="J17" s="444">
        <v>65633</v>
      </c>
      <c r="K17" s="46" t="s">
        <v>181</v>
      </c>
      <c r="L17" s="46">
        <f>L18+L19</f>
        <v>4131197.71</v>
      </c>
      <c r="M17" s="46">
        <f t="shared" ref="M17:N17" si="1">M18+M19</f>
        <v>4371568.6639999999</v>
      </c>
      <c r="N17" s="46">
        <f t="shared" si="1"/>
        <v>4559291.05</v>
      </c>
    </row>
    <row r="18" spans="1:14" s="35" customFormat="1" ht="25.5" customHeight="1" x14ac:dyDescent="0.25">
      <c r="A18" s="373"/>
      <c r="B18" s="373"/>
      <c r="C18" s="382"/>
      <c r="D18" s="405"/>
      <c r="E18" s="376"/>
      <c r="F18" s="382"/>
      <c r="G18" s="445"/>
      <c r="H18" s="373"/>
      <c r="I18" s="445"/>
      <c r="J18" s="445"/>
      <c r="K18" s="46" t="s">
        <v>182</v>
      </c>
      <c r="L18" s="46">
        <v>3545228.1</v>
      </c>
      <c r="M18" s="46">
        <v>3816100.27</v>
      </c>
      <c r="N18" s="46">
        <v>4006460.77</v>
      </c>
    </row>
    <row r="19" spans="1:14" s="35" customFormat="1" ht="25.5" customHeight="1" x14ac:dyDescent="0.25">
      <c r="A19" s="373"/>
      <c r="B19" s="373"/>
      <c r="C19" s="382"/>
      <c r="D19" s="405"/>
      <c r="E19" s="376"/>
      <c r="F19" s="382"/>
      <c r="G19" s="445"/>
      <c r="H19" s="373"/>
      <c r="I19" s="445"/>
      <c r="J19" s="445"/>
      <c r="K19" s="46" t="s">
        <v>455</v>
      </c>
      <c r="L19" s="46">
        <f>L22</f>
        <v>585969.61</v>
      </c>
      <c r="M19" s="46">
        <f t="shared" ref="M19:N19" si="2">M22</f>
        <v>555468.39399999997</v>
      </c>
      <c r="N19" s="46">
        <f t="shared" si="2"/>
        <v>552830.28</v>
      </c>
    </row>
    <row r="20" spans="1:14" s="35" customFormat="1" ht="25.5" customHeight="1" x14ac:dyDescent="0.25">
      <c r="A20" s="374"/>
      <c r="B20" s="374"/>
      <c r="C20" s="383"/>
      <c r="D20" s="406"/>
      <c r="E20" s="377"/>
      <c r="F20" s="383"/>
      <c r="G20" s="446"/>
      <c r="H20" s="374"/>
      <c r="I20" s="446"/>
      <c r="J20" s="446"/>
      <c r="K20" s="46" t="s">
        <v>299</v>
      </c>
      <c r="L20" s="46">
        <v>0</v>
      </c>
      <c r="M20" s="46">
        <v>0</v>
      </c>
      <c r="N20" s="46">
        <v>0</v>
      </c>
    </row>
    <row r="21" spans="1:14" s="160" customFormat="1" ht="106.5" customHeight="1" x14ac:dyDescent="0.25">
      <c r="A21" s="476" t="s">
        <v>59</v>
      </c>
      <c r="B21" s="157" t="s">
        <v>342</v>
      </c>
      <c r="C21" s="430" t="s">
        <v>199</v>
      </c>
      <c r="D21" s="149" t="s">
        <v>493</v>
      </c>
      <c r="E21" s="430" t="s">
        <v>208</v>
      </c>
      <c r="F21" s="433" t="s">
        <v>69</v>
      </c>
      <c r="G21" s="600">
        <v>65633</v>
      </c>
      <c r="H21" s="427" t="s">
        <v>275</v>
      </c>
      <c r="I21" s="600">
        <v>65633</v>
      </c>
      <c r="J21" s="600">
        <v>65633</v>
      </c>
      <c r="K21" s="150" t="s">
        <v>182</v>
      </c>
      <c r="L21" s="150">
        <v>3545228.1</v>
      </c>
      <c r="M21" s="158">
        <v>3816100.27</v>
      </c>
      <c r="N21" s="158">
        <v>4006460.77</v>
      </c>
    </row>
    <row r="22" spans="1:14" s="160" customFormat="1" ht="39.75" customHeight="1" x14ac:dyDescent="0.25">
      <c r="A22" s="477"/>
      <c r="B22" s="157" t="s">
        <v>466</v>
      </c>
      <c r="C22" s="432"/>
      <c r="D22" s="149" t="s">
        <v>580</v>
      </c>
      <c r="E22" s="432"/>
      <c r="F22" s="435"/>
      <c r="G22" s="602"/>
      <c r="H22" s="429"/>
      <c r="I22" s="602"/>
      <c r="J22" s="602"/>
      <c r="K22" s="150" t="s">
        <v>455</v>
      </c>
      <c r="L22" s="74">
        <v>585969.61</v>
      </c>
      <c r="M22" s="75">
        <v>555468.39399999997</v>
      </c>
      <c r="N22" s="158">
        <v>552830.28</v>
      </c>
    </row>
    <row r="23" spans="1:14" s="25" customFormat="1" ht="28.5" customHeight="1" x14ac:dyDescent="0.25">
      <c r="A23" s="372" t="s">
        <v>59</v>
      </c>
      <c r="B23" s="372" t="s">
        <v>622</v>
      </c>
      <c r="C23" s="381" t="s">
        <v>13</v>
      </c>
      <c r="D23" s="375" t="s">
        <v>203</v>
      </c>
      <c r="E23" s="378" t="s">
        <v>632</v>
      </c>
      <c r="F23" s="381" t="s">
        <v>69</v>
      </c>
      <c r="G23" s="444">
        <v>45</v>
      </c>
      <c r="H23" s="372" t="s">
        <v>85</v>
      </c>
      <c r="I23" s="372" t="s">
        <v>174</v>
      </c>
      <c r="J23" s="372" t="s">
        <v>174</v>
      </c>
      <c r="K23" s="46" t="s">
        <v>181</v>
      </c>
      <c r="L23" s="46">
        <f>L24+L25</f>
        <v>7200</v>
      </c>
      <c r="M23" s="46">
        <f t="shared" ref="M23:N23" si="3">M24+M25</f>
        <v>0</v>
      </c>
      <c r="N23" s="46">
        <f t="shared" si="3"/>
        <v>0</v>
      </c>
    </row>
    <row r="24" spans="1:14" s="25" customFormat="1" ht="26.25" customHeight="1" x14ac:dyDescent="0.25">
      <c r="A24" s="373"/>
      <c r="B24" s="373"/>
      <c r="C24" s="382"/>
      <c r="D24" s="376"/>
      <c r="E24" s="379"/>
      <c r="F24" s="382"/>
      <c r="G24" s="445"/>
      <c r="H24" s="373"/>
      <c r="I24" s="373"/>
      <c r="J24" s="373"/>
      <c r="K24" s="46" t="s">
        <v>182</v>
      </c>
      <c r="L24" s="46">
        <f>L27</f>
        <v>7200</v>
      </c>
      <c r="M24" s="46">
        <f t="shared" ref="M24:N24" si="4">M27</f>
        <v>0</v>
      </c>
      <c r="N24" s="46">
        <f t="shared" si="4"/>
        <v>0</v>
      </c>
    </row>
    <row r="25" spans="1:14" s="25" customFormat="1" ht="24" customHeight="1" x14ac:dyDescent="0.25">
      <c r="A25" s="373"/>
      <c r="B25" s="373"/>
      <c r="C25" s="382"/>
      <c r="D25" s="376"/>
      <c r="E25" s="379"/>
      <c r="F25" s="382"/>
      <c r="G25" s="445"/>
      <c r="H25" s="373"/>
      <c r="I25" s="373"/>
      <c r="J25" s="373"/>
      <c r="K25" s="46" t="s">
        <v>455</v>
      </c>
      <c r="L25" s="46">
        <v>0</v>
      </c>
      <c r="M25" s="92">
        <v>0</v>
      </c>
      <c r="N25" s="46">
        <v>0</v>
      </c>
    </row>
    <row r="26" spans="1:14" s="25" customFormat="1" ht="28.5" customHeight="1" x14ac:dyDescent="0.25">
      <c r="A26" s="374"/>
      <c r="B26" s="374"/>
      <c r="C26" s="383"/>
      <c r="D26" s="377"/>
      <c r="E26" s="380"/>
      <c r="F26" s="383"/>
      <c r="G26" s="446"/>
      <c r="H26" s="374"/>
      <c r="I26" s="374"/>
      <c r="J26" s="374"/>
      <c r="K26" s="46" t="s">
        <v>299</v>
      </c>
      <c r="L26" s="46">
        <v>0</v>
      </c>
      <c r="M26" s="92">
        <v>0</v>
      </c>
      <c r="N26" s="46">
        <v>0</v>
      </c>
    </row>
    <row r="27" spans="1:14" s="25" customFormat="1" ht="59.45" customHeight="1" x14ac:dyDescent="0.2">
      <c r="A27" s="249" t="s">
        <v>59</v>
      </c>
      <c r="B27" s="249" t="s">
        <v>622</v>
      </c>
      <c r="C27" s="250" t="s">
        <v>199</v>
      </c>
      <c r="D27" s="93" t="s">
        <v>621</v>
      </c>
      <c r="E27" s="605" t="s">
        <v>633</v>
      </c>
      <c r="F27" s="304" t="s">
        <v>69</v>
      </c>
      <c r="G27" s="304">
        <v>45</v>
      </c>
      <c r="H27" s="302" t="s">
        <v>275</v>
      </c>
      <c r="I27" s="302" t="s">
        <v>174</v>
      </c>
      <c r="J27" s="302" t="s">
        <v>174</v>
      </c>
      <c r="K27" s="47" t="s">
        <v>182</v>
      </c>
      <c r="L27" s="47">
        <v>7200</v>
      </c>
      <c r="M27" s="44">
        <v>0</v>
      </c>
      <c r="N27" s="44">
        <v>0</v>
      </c>
    </row>
    <row r="28" spans="1:14" s="25" customFormat="1" ht="28.5" customHeight="1" x14ac:dyDescent="0.25">
      <c r="A28" s="372" t="s">
        <v>59</v>
      </c>
      <c r="B28" s="372" t="s">
        <v>367</v>
      </c>
      <c r="C28" s="381" t="s">
        <v>13</v>
      </c>
      <c r="D28" s="375" t="s">
        <v>203</v>
      </c>
      <c r="E28" s="378" t="s">
        <v>635</v>
      </c>
      <c r="F28" s="381" t="s">
        <v>69</v>
      </c>
      <c r="G28" s="444">
        <f>G32</f>
        <v>38</v>
      </c>
      <c r="H28" s="372" t="s">
        <v>85</v>
      </c>
      <c r="I28" s="372" t="s">
        <v>174</v>
      </c>
      <c r="J28" s="372" t="s">
        <v>174</v>
      </c>
      <c r="K28" s="46" t="s">
        <v>181</v>
      </c>
      <c r="L28" s="46">
        <f>L29</f>
        <v>2657.2</v>
      </c>
      <c r="M28" s="46">
        <v>0</v>
      </c>
      <c r="N28" s="46">
        <v>0</v>
      </c>
    </row>
    <row r="29" spans="1:14" s="25" customFormat="1" ht="26.25" customHeight="1" x14ac:dyDescent="0.25">
      <c r="A29" s="373"/>
      <c r="B29" s="373"/>
      <c r="C29" s="382"/>
      <c r="D29" s="376"/>
      <c r="E29" s="379"/>
      <c r="F29" s="382"/>
      <c r="G29" s="445"/>
      <c r="H29" s="373"/>
      <c r="I29" s="373"/>
      <c r="J29" s="373"/>
      <c r="K29" s="46" t="s">
        <v>182</v>
      </c>
      <c r="L29" s="46">
        <f>L32</f>
        <v>2657.2</v>
      </c>
      <c r="M29" s="46">
        <v>0</v>
      </c>
      <c r="N29" s="46">
        <v>0</v>
      </c>
    </row>
    <row r="30" spans="1:14" s="25" customFormat="1" ht="24" customHeight="1" x14ac:dyDescent="0.25">
      <c r="A30" s="373"/>
      <c r="B30" s="373"/>
      <c r="C30" s="382"/>
      <c r="D30" s="376"/>
      <c r="E30" s="379"/>
      <c r="F30" s="382"/>
      <c r="G30" s="445"/>
      <c r="H30" s="373"/>
      <c r="I30" s="373"/>
      <c r="J30" s="373"/>
      <c r="K30" s="46" t="s">
        <v>455</v>
      </c>
      <c r="L30" s="46">
        <v>0</v>
      </c>
      <c r="M30" s="92">
        <v>0</v>
      </c>
      <c r="N30" s="46">
        <v>0</v>
      </c>
    </row>
    <row r="31" spans="1:14" s="25" customFormat="1" ht="28.5" customHeight="1" x14ac:dyDescent="0.25">
      <c r="A31" s="374"/>
      <c r="B31" s="374"/>
      <c r="C31" s="383"/>
      <c r="D31" s="377"/>
      <c r="E31" s="380"/>
      <c r="F31" s="383"/>
      <c r="G31" s="446"/>
      <c r="H31" s="374"/>
      <c r="I31" s="374"/>
      <c r="J31" s="374"/>
      <c r="K31" s="46" t="s">
        <v>299</v>
      </c>
      <c r="L31" s="46">
        <v>0</v>
      </c>
      <c r="M31" s="92">
        <v>0</v>
      </c>
      <c r="N31" s="46">
        <v>0</v>
      </c>
    </row>
    <row r="32" spans="1:14" s="25" customFormat="1" ht="43.5" customHeight="1" x14ac:dyDescent="0.2">
      <c r="A32" s="52" t="s">
        <v>59</v>
      </c>
      <c r="B32" s="52" t="s">
        <v>367</v>
      </c>
      <c r="C32" s="33" t="s">
        <v>199</v>
      </c>
      <c r="D32" s="93" t="s">
        <v>216</v>
      </c>
      <c r="E32" s="78" t="s">
        <v>634</v>
      </c>
      <c r="F32" s="286" t="s">
        <v>69</v>
      </c>
      <c r="G32" s="286">
        <v>38</v>
      </c>
      <c r="H32" s="305" t="s">
        <v>275</v>
      </c>
      <c r="I32" s="305" t="s">
        <v>174</v>
      </c>
      <c r="J32" s="305" t="s">
        <v>174</v>
      </c>
      <c r="K32" s="74" t="s">
        <v>182</v>
      </c>
      <c r="L32" s="74">
        <v>2657.2</v>
      </c>
      <c r="M32" s="44">
        <v>0</v>
      </c>
      <c r="N32" s="44">
        <v>0</v>
      </c>
    </row>
    <row r="33" spans="1:14" s="25" customFormat="1" ht="22.5" customHeight="1" x14ac:dyDescent="0.25">
      <c r="A33" s="372" t="s">
        <v>59</v>
      </c>
      <c r="B33" s="372" t="s">
        <v>368</v>
      </c>
      <c r="C33" s="381" t="s">
        <v>13</v>
      </c>
      <c r="D33" s="375" t="s">
        <v>206</v>
      </c>
      <c r="E33" s="378" t="s">
        <v>166</v>
      </c>
      <c r="F33" s="381" t="s">
        <v>69</v>
      </c>
      <c r="G33" s="462">
        <v>2140</v>
      </c>
      <c r="H33" s="372" t="s">
        <v>85</v>
      </c>
      <c r="I33" s="444">
        <v>2140</v>
      </c>
      <c r="J33" s="444">
        <v>2140</v>
      </c>
      <c r="K33" s="46" t="s">
        <v>181</v>
      </c>
      <c r="L33" s="46">
        <f>L34</f>
        <v>183113.56</v>
      </c>
      <c r="M33" s="46">
        <f t="shared" ref="M33:N33" si="5">M34</f>
        <v>196706.16</v>
      </c>
      <c r="N33" s="46">
        <f t="shared" si="5"/>
        <v>196706.16</v>
      </c>
    </row>
    <row r="34" spans="1:14" s="25" customFormat="1" ht="24.75" customHeight="1" x14ac:dyDescent="0.25">
      <c r="A34" s="373"/>
      <c r="B34" s="373"/>
      <c r="C34" s="382"/>
      <c r="D34" s="376"/>
      <c r="E34" s="379"/>
      <c r="F34" s="382"/>
      <c r="G34" s="463"/>
      <c r="H34" s="373"/>
      <c r="I34" s="445"/>
      <c r="J34" s="445"/>
      <c r="K34" s="46" t="s">
        <v>182</v>
      </c>
      <c r="L34" s="46">
        <f>L37</f>
        <v>183113.56</v>
      </c>
      <c r="M34" s="46">
        <f t="shared" ref="M34:N34" si="6">M37</f>
        <v>196706.16</v>
      </c>
      <c r="N34" s="46">
        <f t="shared" si="6"/>
        <v>196706.16</v>
      </c>
    </row>
    <row r="35" spans="1:14" s="25" customFormat="1" ht="24.75" customHeight="1" x14ac:dyDescent="0.25">
      <c r="A35" s="373"/>
      <c r="B35" s="373"/>
      <c r="C35" s="382"/>
      <c r="D35" s="376"/>
      <c r="E35" s="379"/>
      <c r="F35" s="382"/>
      <c r="G35" s="463"/>
      <c r="H35" s="373"/>
      <c r="I35" s="445"/>
      <c r="J35" s="445"/>
      <c r="K35" s="46" t="s">
        <v>455</v>
      </c>
      <c r="L35" s="46">
        <v>0</v>
      </c>
      <c r="M35" s="92">
        <v>0</v>
      </c>
      <c r="N35" s="46">
        <v>0</v>
      </c>
    </row>
    <row r="36" spans="1:14" s="25" customFormat="1" ht="23.25" customHeight="1" x14ac:dyDescent="0.25">
      <c r="A36" s="374"/>
      <c r="B36" s="374"/>
      <c r="C36" s="383"/>
      <c r="D36" s="377"/>
      <c r="E36" s="380"/>
      <c r="F36" s="383"/>
      <c r="G36" s="464"/>
      <c r="H36" s="374"/>
      <c r="I36" s="446"/>
      <c r="J36" s="446"/>
      <c r="K36" s="46" t="s">
        <v>299</v>
      </c>
      <c r="L36" s="46">
        <v>0</v>
      </c>
      <c r="M36" s="92">
        <v>0</v>
      </c>
      <c r="N36" s="46">
        <v>0</v>
      </c>
    </row>
    <row r="37" spans="1:14" s="25" customFormat="1" ht="54.75" customHeight="1" x14ac:dyDescent="0.2">
      <c r="A37" s="28" t="s">
        <v>59</v>
      </c>
      <c r="B37" s="28" t="s">
        <v>368</v>
      </c>
      <c r="C37" s="34" t="s">
        <v>199</v>
      </c>
      <c r="D37" s="156" t="s">
        <v>456</v>
      </c>
      <c r="E37" s="76" t="s">
        <v>163</v>
      </c>
      <c r="F37" s="317" t="s">
        <v>69</v>
      </c>
      <c r="G37" s="208">
        <v>2140</v>
      </c>
      <c r="H37" s="318" t="s">
        <v>275</v>
      </c>
      <c r="I37" s="208">
        <v>2140</v>
      </c>
      <c r="J37" s="208">
        <v>2140</v>
      </c>
      <c r="K37" s="74" t="s">
        <v>182</v>
      </c>
      <c r="L37" s="75">
        <v>183113.56</v>
      </c>
      <c r="M37" s="606">
        <v>196706.16</v>
      </c>
      <c r="N37" s="44">
        <v>196706.16</v>
      </c>
    </row>
    <row r="38" spans="1:14" s="35" customFormat="1" ht="51" customHeight="1" x14ac:dyDescent="0.25">
      <c r="A38" s="372" t="s">
        <v>59</v>
      </c>
      <c r="B38" s="220" t="s">
        <v>457</v>
      </c>
      <c r="C38" s="381" t="s">
        <v>13</v>
      </c>
      <c r="D38" s="404" t="s">
        <v>204</v>
      </c>
      <c r="E38" s="375" t="s">
        <v>164</v>
      </c>
      <c r="F38" s="381" t="s">
        <v>69</v>
      </c>
      <c r="G38" s="444">
        <f>SUM(G42:G42)</f>
        <v>2891</v>
      </c>
      <c r="H38" s="474" t="s">
        <v>85</v>
      </c>
      <c r="I38" s="444">
        <v>28296</v>
      </c>
      <c r="J38" s="444">
        <v>28296</v>
      </c>
      <c r="K38" s="46" t="s">
        <v>181</v>
      </c>
      <c r="L38" s="46">
        <v>389659.56</v>
      </c>
      <c r="M38" s="46">
        <f>M42+M43</f>
        <v>392568.34836</v>
      </c>
      <c r="N38" s="46">
        <f>N39+N40</f>
        <v>412958.60100000002</v>
      </c>
    </row>
    <row r="39" spans="1:14" s="35" customFormat="1" ht="41.25" customHeight="1" x14ac:dyDescent="0.25">
      <c r="A39" s="373"/>
      <c r="B39" s="221"/>
      <c r="C39" s="382"/>
      <c r="D39" s="405"/>
      <c r="E39" s="376"/>
      <c r="F39" s="382"/>
      <c r="G39" s="445"/>
      <c r="H39" s="474"/>
      <c r="I39" s="445"/>
      <c r="J39" s="445"/>
      <c r="K39" s="46" t="s">
        <v>182</v>
      </c>
      <c r="L39" s="46">
        <v>389269.9</v>
      </c>
      <c r="M39" s="46">
        <f>M42</f>
        <v>392175.78</v>
      </c>
      <c r="N39" s="46">
        <v>412545.641</v>
      </c>
    </row>
    <row r="40" spans="1:14" s="35" customFormat="1" ht="47.25" customHeight="1" x14ac:dyDescent="0.25">
      <c r="A40" s="373"/>
      <c r="B40" s="221"/>
      <c r="C40" s="382"/>
      <c r="D40" s="405"/>
      <c r="E40" s="376"/>
      <c r="F40" s="382"/>
      <c r="G40" s="445"/>
      <c r="H40" s="474"/>
      <c r="I40" s="445"/>
      <c r="J40" s="445"/>
      <c r="K40" s="46" t="s">
        <v>455</v>
      </c>
      <c r="L40" s="46">
        <v>389.66</v>
      </c>
      <c r="M40" s="46">
        <v>392.56835999999998</v>
      </c>
      <c r="N40" s="46">
        <f>N43</f>
        <v>412.96</v>
      </c>
    </row>
    <row r="41" spans="1:14" s="35" customFormat="1" ht="44.25" customHeight="1" x14ac:dyDescent="0.25">
      <c r="A41" s="374"/>
      <c r="B41" s="222"/>
      <c r="C41" s="383"/>
      <c r="D41" s="406"/>
      <c r="E41" s="377"/>
      <c r="F41" s="383"/>
      <c r="G41" s="446"/>
      <c r="H41" s="474"/>
      <c r="I41" s="446"/>
      <c r="J41" s="446"/>
      <c r="K41" s="46" t="s">
        <v>299</v>
      </c>
      <c r="L41" s="46">
        <v>0</v>
      </c>
      <c r="M41" s="46">
        <v>0</v>
      </c>
      <c r="N41" s="46">
        <v>0</v>
      </c>
    </row>
    <row r="42" spans="1:14" s="35" customFormat="1" ht="23.25" customHeight="1" x14ac:dyDescent="0.25">
      <c r="A42" s="345" t="s">
        <v>59</v>
      </c>
      <c r="B42" s="345" t="s">
        <v>370</v>
      </c>
      <c r="C42" s="347" t="s">
        <v>199</v>
      </c>
      <c r="D42" s="430" t="s">
        <v>369</v>
      </c>
      <c r="E42" s="347" t="s">
        <v>135</v>
      </c>
      <c r="F42" s="351" t="s">
        <v>69</v>
      </c>
      <c r="G42" s="563">
        <v>2891</v>
      </c>
      <c r="H42" s="345" t="s">
        <v>275</v>
      </c>
      <c r="I42" s="563">
        <v>28891</v>
      </c>
      <c r="J42" s="563">
        <v>28891</v>
      </c>
      <c r="K42" s="47" t="s">
        <v>182</v>
      </c>
      <c r="L42" s="47">
        <v>389269.9</v>
      </c>
      <c r="M42" s="44">
        <v>392175.78</v>
      </c>
      <c r="N42" s="44">
        <v>412545.641</v>
      </c>
    </row>
    <row r="43" spans="1:14" s="35" customFormat="1" ht="22.5" customHeight="1" x14ac:dyDescent="0.25">
      <c r="A43" s="346"/>
      <c r="B43" s="346"/>
      <c r="C43" s="348"/>
      <c r="D43" s="432"/>
      <c r="E43" s="348"/>
      <c r="F43" s="352"/>
      <c r="G43" s="607"/>
      <c r="H43" s="346"/>
      <c r="I43" s="607"/>
      <c r="J43" s="607"/>
      <c r="K43" s="47" t="s">
        <v>455</v>
      </c>
      <c r="L43" s="47">
        <v>389.66</v>
      </c>
      <c r="M43" s="44">
        <v>392.56835999999998</v>
      </c>
      <c r="N43" s="44">
        <v>412.96</v>
      </c>
    </row>
    <row r="44" spans="1:14" s="35" customFormat="1" ht="37.5" customHeight="1" x14ac:dyDescent="0.3">
      <c r="A44" s="372" t="s">
        <v>59</v>
      </c>
      <c r="B44" s="153" t="s">
        <v>371</v>
      </c>
      <c r="C44" s="381" t="s">
        <v>13</v>
      </c>
      <c r="D44" s="404" t="s">
        <v>204</v>
      </c>
      <c r="E44" s="375" t="s">
        <v>165</v>
      </c>
      <c r="F44" s="381" t="s">
        <v>69</v>
      </c>
      <c r="G44" s="444">
        <f>SUM(G48:G48)</f>
        <v>1048</v>
      </c>
      <c r="H44" s="475" t="s">
        <v>85</v>
      </c>
      <c r="I44" s="444">
        <v>1048</v>
      </c>
      <c r="J44" s="444">
        <v>1048</v>
      </c>
      <c r="K44" s="46" t="s">
        <v>181</v>
      </c>
      <c r="L44" s="94">
        <f>L45+L46</f>
        <v>14884.08</v>
      </c>
      <c r="M44" s="94">
        <f>M45+M46</f>
        <v>17772.882890000001</v>
      </c>
      <c r="N44" s="94">
        <f>N45+N46</f>
        <v>19058.761000000002</v>
      </c>
    </row>
    <row r="45" spans="1:14" s="35" customFormat="1" ht="37.5" customHeight="1" x14ac:dyDescent="0.3">
      <c r="A45" s="373"/>
      <c r="B45" s="154"/>
      <c r="C45" s="382"/>
      <c r="D45" s="405"/>
      <c r="E45" s="376"/>
      <c r="F45" s="382"/>
      <c r="G45" s="445"/>
      <c r="H45" s="475"/>
      <c r="I45" s="445"/>
      <c r="J45" s="445"/>
      <c r="K45" s="46" t="s">
        <v>182</v>
      </c>
      <c r="L45" s="94">
        <f>L48</f>
        <v>14869.2</v>
      </c>
      <c r="M45" s="94">
        <f t="shared" ref="M45:N45" si="7">M48</f>
        <v>17755.11</v>
      </c>
      <c r="N45" s="94">
        <f t="shared" si="7"/>
        <v>19039.701000000001</v>
      </c>
    </row>
    <row r="46" spans="1:14" s="35" customFormat="1" ht="37.5" customHeight="1" x14ac:dyDescent="0.3">
      <c r="A46" s="373"/>
      <c r="B46" s="154"/>
      <c r="C46" s="382"/>
      <c r="D46" s="405"/>
      <c r="E46" s="376"/>
      <c r="F46" s="382"/>
      <c r="G46" s="445"/>
      <c r="H46" s="475"/>
      <c r="I46" s="445"/>
      <c r="J46" s="445"/>
      <c r="K46" s="46" t="s">
        <v>455</v>
      </c>
      <c r="L46" s="94">
        <f>L49</f>
        <v>14.88</v>
      </c>
      <c r="M46" s="94">
        <f t="shared" ref="M46:N46" si="8">M49</f>
        <v>17.77289</v>
      </c>
      <c r="N46" s="94">
        <f t="shared" si="8"/>
        <v>19.059999999999999</v>
      </c>
    </row>
    <row r="47" spans="1:14" s="35" customFormat="1" ht="37.5" customHeight="1" x14ac:dyDescent="0.3">
      <c r="A47" s="374"/>
      <c r="B47" s="155"/>
      <c r="C47" s="383"/>
      <c r="D47" s="406"/>
      <c r="E47" s="377"/>
      <c r="F47" s="383"/>
      <c r="G47" s="446"/>
      <c r="H47" s="475"/>
      <c r="I47" s="446"/>
      <c r="J47" s="446"/>
      <c r="K47" s="46" t="s">
        <v>299</v>
      </c>
      <c r="L47" s="94">
        <v>0</v>
      </c>
      <c r="M47" s="94">
        <v>0</v>
      </c>
      <c r="N47" s="94">
        <v>0</v>
      </c>
    </row>
    <row r="48" spans="1:14" s="25" customFormat="1" ht="27" customHeight="1" x14ac:dyDescent="0.2">
      <c r="A48" s="345" t="s">
        <v>59</v>
      </c>
      <c r="B48" s="345" t="s">
        <v>371</v>
      </c>
      <c r="C48" s="347" t="s">
        <v>199</v>
      </c>
      <c r="D48" s="430" t="s">
        <v>372</v>
      </c>
      <c r="E48" s="347" t="s">
        <v>205</v>
      </c>
      <c r="F48" s="608" t="s">
        <v>69</v>
      </c>
      <c r="G48" s="610">
        <v>1048</v>
      </c>
      <c r="H48" s="436" t="s">
        <v>275</v>
      </c>
      <c r="I48" s="610">
        <v>1048</v>
      </c>
      <c r="J48" s="610">
        <v>1048</v>
      </c>
      <c r="K48" s="74" t="s">
        <v>182</v>
      </c>
      <c r="L48" s="74">
        <v>14869.2</v>
      </c>
      <c r="M48" s="75">
        <v>17755.11</v>
      </c>
      <c r="N48" s="44">
        <v>19039.701000000001</v>
      </c>
    </row>
    <row r="49" spans="1:14" s="25" customFormat="1" ht="30" customHeight="1" x14ac:dyDescent="0.2">
      <c r="A49" s="346"/>
      <c r="B49" s="346"/>
      <c r="C49" s="348"/>
      <c r="D49" s="432"/>
      <c r="E49" s="348"/>
      <c r="F49" s="609"/>
      <c r="G49" s="611"/>
      <c r="H49" s="437"/>
      <c r="I49" s="611"/>
      <c r="J49" s="611"/>
      <c r="K49" s="74" t="s">
        <v>455</v>
      </c>
      <c r="L49" s="74">
        <v>14.88</v>
      </c>
      <c r="M49" s="75">
        <v>17.77289</v>
      </c>
      <c r="N49" s="44">
        <v>19.059999999999999</v>
      </c>
    </row>
    <row r="50" spans="1:14" ht="28.5" customHeight="1" x14ac:dyDescent="0.25">
      <c r="A50" s="372" t="s">
        <v>59</v>
      </c>
      <c r="B50" s="372" t="s">
        <v>373</v>
      </c>
      <c r="C50" s="381" t="s">
        <v>13</v>
      </c>
      <c r="D50" s="375" t="s">
        <v>427</v>
      </c>
      <c r="E50" s="375" t="s">
        <v>429</v>
      </c>
      <c r="F50" s="381" t="s">
        <v>69</v>
      </c>
      <c r="G50" s="444">
        <f>G54</f>
        <v>924</v>
      </c>
      <c r="H50" s="372" t="s">
        <v>85</v>
      </c>
      <c r="I50" s="444">
        <v>924</v>
      </c>
      <c r="J50" s="444">
        <v>924</v>
      </c>
      <c r="K50" s="46" t="s">
        <v>181</v>
      </c>
      <c r="L50" s="46">
        <f>L54+L55</f>
        <v>24757.26</v>
      </c>
      <c r="M50" s="46">
        <f t="shared" ref="M50:N50" si="9">M54+M55</f>
        <v>38483.558559999998</v>
      </c>
      <c r="N50" s="46">
        <f t="shared" si="9"/>
        <v>40897.279000000002</v>
      </c>
    </row>
    <row r="51" spans="1:14" ht="28.5" customHeight="1" x14ac:dyDescent="0.25">
      <c r="A51" s="373"/>
      <c r="B51" s="373"/>
      <c r="C51" s="382"/>
      <c r="D51" s="376"/>
      <c r="E51" s="376"/>
      <c r="F51" s="382"/>
      <c r="G51" s="445"/>
      <c r="H51" s="373"/>
      <c r="I51" s="445"/>
      <c r="J51" s="445"/>
      <c r="K51" s="46" t="s">
        <v>182</v>
      </c>
      <c r="L51" s="46">
        <f>L54</f>
        <v>24732.5</v>
      </c>
      <c r="M51" s="46">
        <f t="shared" ref="M51:N51" si="10">M54</f>
        <v>38445.074999999997</v>
      </c>
      <c r="N51" s="46">
        <f t="shared" si="10"/>
        <v>40856.385000000002</v>
      </c>
    </row>
    <row r="52" spans="1:14" ht="28.5" customHeight="1" x14ac:dyDescent="0.25">
      <c r="A52" s="373"/>
      <c r="B52" s="373"/>
      <c r="C52" s="382"/>
      <c r="D52" s="376"/>
      <c r="E52" s="376"/>
      <c r="F52" s="382"/>
      <c r="G52" s="445"/>
      <c r="H52" s="373"/>
      <c r="I52" s="445"/>
      <c r="J52" s="445"/>
      <c r="K52" s="46" t="s">
        <v>455</v>
      </c>
      <c r="L52" s="46">
        <f>L55</f>
        <v>24.76</v>
      </c>
      <c r="M52" s="46">
        <f t="shared" ref="M52:N52" si="11">M55</f>
        <v>38.483559999999997</v>
      </c>
      <c r="N52" s="46">
        <f t="shared" si="11"/>
        <v>40.893999999999998</v>
      </c>
    </row>
    <row r="53" spans="1:14" ht="28.5" customHeight="1" x14ac:dyDescent="0.25">
      <c r="A53" s="374"/>
      <c r="B53" s="374"/>
      <c r="C53" s="383"/>
      <c r="D53" s="377"/>
      <c r="E53" s="377"/>
      <c r="F53" s="383"/>
      <c r="G53" s="446"/>
      <c r="H53" s="374"/>
      <c r="I53" s="446"/>
      <c r="J53" s="446"/>
      <c r="K53" s="46" t="s">
        <v>299</v>
      </c>
      <c r="L53" s="46">
        <v>0</v>
      </c>
      <c r="M53" s="46">
        <v>0</v>
      </c>
      <c r="N53" s="46">
        <v>0</v>
      </c>
    </row>
    <row r="54" spans="1:14" s="35" customFormat="1" ht="23.25" customHeight="1" x14ac:dyDescent="0.25">
      <c r="A54" s="345" t="s">
        <v>59</v>
      </c>
      <c r="B54" s="345" t="s">
        <v>373</v>
      </c>
      <c r="C54" s="347" t="s">
        <v>199</v>
      </c>
      <c r="D54" s="347" t="s">
        <v>428</v>
      </c>
      <c r="E54" s="347" t="s">
        <v>135</v>
      </c>
      <c r="F54" s="351" t="s">
        <v>69</v>
      </c>
      <c r="G54" s="610">
        <v>924</v>
      </c>
      <c r="H54" s="436" t="s">
        <v>275</v>
      </c>
      <c r="I54" s="610">
        <v>924</v>
      </c>
      <c r="J54" s="610">
        <v>924</v>
      </c>
      <c r="K54" s="74" t="s">
        <v>182</v>
      </c>
      <c r="L54" s="74">
        <v>24732.5</v>
      </c>
      <c r="M54" s="44">
        <v>38445.074999999997</v>
      </c>
      <c r="N54" s="44">
        <v>40856.385000000002</v>
      </c>
    </row>
    <row r="55" spans="1:14" s="35" customFormat="1" ht="22.5" customHeight="1" x14ac:dyDescent="0.25">
      <c r="A55" s="346"/>
      <c r="B55" s="346"/>
      <c r="C55" s="348"/>
      <c r="D55" s="348"/>
      <c r="E55" s="348"/>
      <c r="F55" s="352"/>
      <c r="G55" s="611"/>
      <c r="H55" s="437"/>
      <c r="I55" s="611"/>
      <c r="J55" s="611"/>
      <c r="K55" s="74" t="s">
        <v>455</v>
      </c>
      <c r="L55" s="74">
        <v>24.76</v>
      </c>
      <c r="M55" s="44">
        <v>38.483559999999997</v>
      </c>
      <c r="N55" s="158">
        <v>40.893999999999998</v>
      </c>
    </row>
    <row r="56" spans="1:14" s="25" customFormat="1" ht="32.25" customHeight="1" x14ac:dyDescent="0.25">
      <c r="A56" s="372" t="s">
        <v>59</v>
      </c>
      <c r="B56" s="372" t="s">
        <v>375</v>
      </c>
      <c r="C56" s="381" t="s">
        <v>13</v>
      </c>
      <c r="D56" s="375" t="s">
        <v>374</v>
      </c>
      <c r="E56" s="378" t="s">
        <v>430</v>
      </c>
      <c r="F56" s="381" t="s">
        <v>98</v>
      </c>
      <c r="G56" s="444">
        <v>0</v>
      </c>
      <c r="H56" s="451" t="s">
        <v>85</v>
      </c>
      <c r="I56" s="444">
        <v>1780</v>
      </c>
      <c r="J56" s="444">
        <v>0</v>
      </c>
      <c r="K56" s="46" t="s">
        <v>181</v>
      </c>
      <c r="L56" s="46">
        <f>L60</f>
        <v>0</v>
      </c>
      <c r="M56" s="46">
        <f t="shared" ref="M56:N56" si="12">M60</f>
        <v>15540.06</v>
      </c>
      <c r="N56" s="46">
        <f t="shared" si="12"/>
        <v>0</v>
      </c>
    </row>
    <row r="57" spans="1:14" s="25" customFormat="1" ht="32.25" customHeight="1" x14ac:dyDescent="0.25">
      <c r="A57" s="373"/>
      <c r="B57" s="373"/>
      <c r="C57" s="382"/>
      <c r="D57" s="376"/>
      <c r="E57" s="379"/>
      <c r="F57" s="382"/>
      <c r="G57" s="445"/>
      <c r="H57" s="452"/>
      <c r="I57" s="445"/>
      <c r="J57" s="445"/>
      <c r="K57" s="46" t="s">
        <v>182</v>
      </c>
      <c r="L57" s="46">
        <f>L60</f>
        <v>0</v>
      </c>
      <c r="M57" s="46">
        <f t="shared" ref="M57:N57" si="13">M60</f>
        <v>15540.06</v>
      </c>
      <c r="N57" s="46">
        <f t="shared" si="13"/>
        <v>0</v>
      </c>
    </row>
    <row r="58" spans="1:14" s="25" customFormat="1" ht="32.25" customHeight="1" x14ac:dyDescent="0.25">
      <c r="A58" s="373"/>
      <c r="B58" s="373"/>
      <c r="C58" s="382"/>
      <c r="D58" s="376"/>
      <c r="E58" s="379"/>
      <c r="F58" s="382"/>
      <c r="G58" s="445"/>
      <c r="H58" s="452"/>
      <c r="I58" s="445"/>
      <c r="J58" s="445"/>
      <c r="K58" s="46" t="s">
        <v>455</v>
      </c>
      <c r="L58" s="46">
        <v>0</v>
      </c>
      <c r="M58" s="48">
        <v>0</v>
      </c>
      <c r="N58" s="48">
        <v>0</v>
      </c>
    </row>
    <row r="59" spans="1:14" s="25" customFormat="1" ht="32.25" customHeight="1" x14ac:dyDescent="0.25">
      <c r="A59" s="374"/>
      <c r="B59" s="374"/>
      <c r="C59" s="383"/>
      <c r="D59" s="377"/>
      <c r="E59" s="380"/>
      <c r="F59" s="383"/>
      <c r="G59" s="446"/>
      <c r="H59" s="453"/>
      <c r="I59" s="446"/>
      <c r="J59" s="446"/>
      <c r="K59" s="46" t="s">
        <v>299</v>
      </c>
      <c r="L59" s="46">
        <v>0</v>
      </c>
      <c r="M59" s="48">
        <v>0</v>
      </c>
      <c r="N59" s="48">
        <v>0</v>
      </c>
    </row>
    <row r="60" spans="1:14" s="25" customFormat="1" ht="30" customHeight="1" x14ac:dyDescent="0.2">
      <c r="A60" s="137" t="s">
        <v>59</v>
      </c>
      <c r="B60" s="137" t="s">
        <v>375</v>
      </c>
      <c r="C60" s="136" t="s">
        <v>199</v>
      </c>
      <c r="D60" s="136" t="s">
        <v>386</v>
      </c>
      <c r="E60" s="161" t="s">
        <v>514</v>
      </c>
      <c r="F60" s="138" t="s">
        <v>98</v>
      </c>
      <c r="G60" s="201">
        <v>0</v>
      </c>
      <c r="H60" s="157" t="s">
        <v>85</v>
      </c>
      <c r="I60" s="208">
        <v>1780</v>
      </c>
      <c r="J60" s="201">
        <v>0</v>
      </c>
      <c r="K60" s="47" t="s">
        <v>182</v>
      </c>
      <c r="L60" s="47">
        <v>0</v>
      </c>
      <c r="M60" s="44">
        <v>15540.06</v>
      </c>
      <c r="N60" s="44">
        <v>0</v>
      </c>
    </row>
    <row r="61" spans="1:14" s="25" customFormat="1" ht="30" customHeight="1" x14ac:dyDescent="0.25">
      <c r="A61" s="372" t="s">
        <v>59</v>
      </c>
      <c r="B61" s="372" t="s">
        <v>376</v>
      </c>
      <c r="C61" s="381" t="s">
        <v>13</v>
      </c>
      <c r="D61" s="375" t="s">
        <v>377</v>
      </c>
      <c r="E61" s="378" t="s">
        <v>431</v>
      </c>
      <c r="F61" s="381" t="s">
        <v>98</v>
      </c>
      <c r="G61" s="444">
        <v>0</v>
      </c>
      <c r="H61" s="451" t="s">
        <v>85</v>
      </c>
      <c r="I61" s="444">
        <v>1</v>
      </c>
      <c r="J61" s="444">
        <v>0</v>
      </c>
      <c r="K61" s="46" t="s">
        <v>181</v>
      </c>
      <c r="L61" s="46">
        <v>0</v>
      </c>
      <c r="M61" s="48">
        <v>6356.54</v>
      </c>
      <c r="N61" s="48">
        <v>0</v>
      </c>
    </row>
    <row r="62" spans="1:14" s="25" customFormat="1" ht="30" customHeight="1" x14ac:dyDescent="0.25">
      <c r="A62" s="373"/>
      <c r="B62" s="373"/>
      <c r="C62" s="382"/>
      <c r="D62" s="376"/>
      <c r="E62" s="379"/>
      <c r="F62" s="382"/>
      <c r="G62" s="445"/>
      <c r="H62" s="452"/>
      <c r="I62" s="445"/>
      <c r="J62" s="445"/>
      <c r="K62" s="46" t="s">
        <v>182</v>
      </c>
      <c r="L62" s="46">
        <v>0</v>
      </c>
      <c r="M62" s="48">
        <v>6356.54</v>
      </c>
      <c r="N62" s="48">
        <v>0</v>
      </c>
    </row>
    <row r="63" spans="1:14" s="25" customFormat="1" ht="30" customHeight="1" x14ac:dyDescent="0.25">
      <c r="A63" s="373"/>
      <c r="B63" s="373"/>
      <c r="C63" s="382"/>
      <c r="D63" s="376"/>
      <c r="E63" s="379"/>
      <c r="F63" s="382"/>
      <c r="G63" s="445"/>
      <c r="H63" s="452"/>
      <c r="I63" s="445"/>
      <c r="J63" s="445"/>
      <c r="K63" s="46" t="s">
        <v>455</v>
      </c>
      <c r="L63" s="46">
        <v>0</v>
      </c>
      <c r="M63" s="48">
        <v>0</v>
      </c>
      <c r="N63" s="48">
        <v>0</v>
      </c>
    </row>
    <row r="64" spans="1:14" s="25" customFormat="1" ht="30" customHeight="1" x14ac:dyDescent="0.25">
      <c r="A64" s="374"/>
      <c r="B64" s="374"/>
      <c r="C64" s="383"/>
      <c r="D64" s="377"/>
      <c r="E64" s="380"/>
      <c r="F64" s="383"/>
      <c r="G64" s="446"/>
      <c r="H64" s="453"/>
      <c r="I64" s="446"/>
      <c r="J64" s="446"/>
      <c r="K64" s="46" t="s">
        <v>299</v>
      </c>
      <c r="L64" s="46">
        <v>0</v>
      </c>
      <c r="M64" s="48">
        <v>0</v>
      </c>
      <c r="N64" s="48">
        <v>0</v>
      </c>
    </row>
    <row r="65" spans="1:14" s="25" customFormat="1" ht="30" customHeight="1" x14ac:dyDescent="0.2">
      <c r="A65" s="133" t="s">
        <v>59</v>
      </c>
      <c r="B65" s="133" t="s">
        <v>376</v>
      </c>
      <c r="C65" s="316" t="s">
        <v>648</v>
      </c>
      <c r="D65" s="129" t="s">
        <v>386</v>
      </c>
      <c r="E65" s="129" t="s">
        <v>144</v>
      </c>
      <c r="F65" s="134" t="s">
        <v>98</v>
      </c>
      <c r="G65" s="90">
        <v>0</v>
      </c>
      <c r="H65" s="133" t="s">
        <v>85</v>
      </c>
      <c r="I65" s="90">
        <v>1</v>
      </c>
      <c r="J65" s="90">
        <v>0</v>
      </c>
      <c r="K65" s="47" t="s">
        <v>182</v>
      </c>
      <c r="L65" s="47">
        <v>0</v>
      </c>
      <c r="M65" s="44">
        <v>6356.54</v>
      </c>
      <c r="N65" s="44">
        <v>0</v>
      </c>
    </row>
    <row r="66" spans="1:14" s="25" customFormat="1" ht="30" customHeight="1" x14ac:dyDescent="0.25">
      <c r="A66" s="372" t="s">
        <v>59</v>
      </c>
      <c r="B66" s="372" t="s">
        <v>378</v>
      </c>
      <c r="C66" s="381" t="s">
        <v>13</v>
      </c>
      <c r="D66" s="375" t="s">
        <v>379</v>
      </c>
      <c r="E66" s="378" t="s">
        <v>432</v>
      </c>
      <c r="F66" s="381" t="s">
        <v>98</v>
      </c>
      <c r="G66" s="444">
        <v>10248</v>
      </c>
      <c r="H66" s="451" t="s">
        <v>85</v>
      </c>
      <c r="I66" s="444">
        <v>0</v>
      </c>
      <c r="J66" s="444">
        <v>0</v>
      </c>
      <c r="K66" s="46" t="s">
        <v>181</v>
      </c>
      <c r="L66" s="46">
        <f>L67</f>
        <v>104368.7</v>
      </c>
      <c r="M66" s="48">
        <v>0</v>
      </c>
      <c r="N66" s="48">
        <v>0</v>
      </c>
    </row>
    <row r="67" spans="1:14" s="25" customFormat="1" ht="30" customHeight="1" x14ac:dyDescent="0.25">
      <c r="A67" s="373"/>
      <c r="B67" s="373"/>
      <c r="C67" s="382"/>
      <c r="D67" s="376"/>
      <c r="E67" s="379"/>
      <c r="F67" s="382"/>
      <c r="G67" s="445"/>
      <c r="H67" s="452"/>
      <c r="I67" s="445"/>
      <c r="J67" s="445"/>
      <c r="K67" s="46" t="s">
        <v>182</v>
      </c>
      <c r="L67" s="46">
        <f>L70</f>
        <v>104368.7</v>
      </c>
      <c r="M67" s="48">
        <v>0</v>
      </c>
      <c r="N67" s="48">
        <v>0</v>
      </c>
    </row>
    <row r="68" spans="1:14" s="25" customFormat="1" ht="30" customHeight="1" x14ac:dyDescent="0.25">
      <c r="A68" s="373"/>
      <c r="B68" s="373"/>
      <c r="C68" s="382"/>
      <c r="D68" s="376"/>
      <c r="E68" s="379"/>
      <c r="F68" s="382"/>
      <c r="G68" s="445"/>
      <c r="H68" s="452"/>
      <c r="I68" s="445"/>
      <c r="J68" s="445"/>
      <c r="K68" s="46" t="s">
        <v>455</v>
      </c>
      <c r="L68" s="46">
        <v>0</v>
      </c>
      <c r="M68" s="48">
        <v>0</v>
      </c>
      <c r="N68" s="48">
        <v>0</v>
      </c>
    </row>
    <row r="69" spans="1:14" s="25" customFormat="1" ht="30" customHeight="1" x14ac:dyDescent="0.25">
      <c r="A69" s="374"/>
      <c r="B69" s="374"/>
      <c r="C69" s="383"/>
      <c r="D69" s="377"/>
      <c r="E69" s="380"/>
      <c r="F69" s="383"/>
      <c r="G69" s="446"/>
      <c r="H69" s="453"/>
      <c r="I69" s="446"/>
      <c r="J69" s="446"/>
      <c r="K69" s="46" t="s">
        <v>299</v>
      </c>
      <c r="L69" s="46">
        <v>0</v>
      </c>
      <c r="M69" s="48">
        <v>0</v>
      </c>
      <c r="N69" s="48">
        <v>0</v>
      </c>
    </row>
    <row r="70" spans="1:14" s="25" customFormat="1" ht="30" customHeight="1" x14ac:dyDescent="0.2">
      <c r="A70" s="133" t="s">
        <v>59</v>
      </c>
      <c r="B70" s="133" t="s">
        <v>378</v>
      </c>
      <c r="C70" s="129" t="s">
        <v>199</v>
      </c>
      <c r="D70" s="129" t="s">
        <v>387</v>
      </c>
      <c r="E70" s="129" t="s">
        <v>144</v>
      </c>
      <c r="F70" s="134" t="s">
        <v>98</v>
      </c>
      <c r="G70" s="90">
        <v>10248</v>
      </c>
      <c r="H70" s="133" t="s">
        <v>275</v>
      </c>
      <c r="I70" s="90">
        <v>0</v>
      </c>
      <c r="J70" s="90">
        <v>0</v>
      </c>
      <c r="K70" s="47" t="s">
        <v>182</v>
      </c>
      <c r="L70" s="150">
        <v>104368.7</v>
      </c>
      <c r="M70" s="44">
        <v>0</v>
      </c>
      <c r="N70" s="44">
        <v>0</v>
      </c>
    </row>
    <row r="71" spans="1:14" ht="20.25" customHeight="1" x14ac:dyDescent="0.25">
      <c r="A71" s="258" t="s">
        <v>59</v>
      </c>
      <c r="B71" s="261">
        <v>47250</v>
      </c>
      <c r="C71" s="261" t="s">
        <v>13</v>
      </c>
      <c r="D71" s="404" t="s">
        <v>657</v>
      </c>
      <c r="E71" s="378" t="s">
        <v>659</v>
      </c>
      <c r="F71" s="261" t="s">
        <v>98</v>
      </c>
      <c r="G71" s="261">
        <f>G75</f>
        <v>1</v>
      </c>
      <c r="H71" s="258" t="s">
        <v>85</v>
      </c>
      <c r="I71" s="258" t="s">
        <v>174</v>
      </c>
      <c r="J71" s="258" t="s">
        <v>174</v>
      </c>
      <c r="K71" s="46" t="s">
        <v>181</v>
      </c>
      <c r="L71" s="46">
        <v>0</v>
      </c>
      <c r="M71" s="46">
        <f>M75</f>
        <v>0</v>
      </c>
      <c r="N71" s="46">
        <v>0</v>
      </c>
    </row>
    <row r="72" spans="1:14" ht="22.5" customHeight="1" x14ac:dyDescent="0.25">
      <c r="A72" s="259"/>
      <c r="B72" s="262"/>
      <c r="C72" s="262"/>
      <c r="D72" s="405"/>
      <c r="E72" s="379"/>
      <c r="F72" s="262"/>
      <c r="G72" s="262"/>
      <c r="H72" s="259"/>
      <c r="I72" s="259"/>
      <c r="J72" s="259"/>
      <c r="K72" s="46" t="s">
        <v>182</v>
      </c>
      <c r="L72" s="46">
        <v>0</v>
      </c>
      <c r="M72" s="46">
        <v>0</v>
      </c>
      <c r="N72" s="46">
        <v>0</v>
      </c>
    </row>
    <row r="73" spans="1:14" ht="23.25" customHeight="1" x14ac:dyDescent="0.25">
      <c r="A73" s="259"/>
      <c r="B73" s="262"/>
      <c r="C73" s="262"/>
      <c r="D73" s="405"/>
      <c r="E73" s="379"/>
      <c r="F73" s="262"/>
      <c r="G73" s="262"/>
      <c r="H73" s="259"/>
      <c r="I73" s="259"/>
      <c r="J73" s="259"/>
      <c r="K73" s="46" t="s">
        <v>455</v>
      </c>
      <c r="L73" s="46">
        <f>L75</f>
        <v>37901.769999999997</v>
      </c>
      <c r="M73" s="46">
        <f>M75</f>
        <v>0</v>
      </c>
      <c r="N73" s="46">
        <v>0</v>
      </c>
    </row>
    <row r="74" spans="1:14" ht="22.5" customHeight="1" x14ac:dyDescent="0.25">
      <c r="A74" s="260"/>
      <c r="B74" s="263"/>
      <c r="C74" s="263"/>
      <c r="D74" s="406"/>
      <c r="E74" s="380"/>
      <c r="F74" s="263"/>
      <c r="G74" s="263"/>
      <c r="H74" s="260"/>
      <c r="I74" s="260"/>
      <c r="J74" s="260"/>
      <c r="K74" s="46" t="s">
        <v>299</v>
      </c>
      <c r="L74" s="46">
        <v>0</v>
      </c>
      <c r="M74" s="46">
        <v>0</v>
      </c>
      <c r="N74" s="146">
        <v>0</v>
      </c>
    </row>
    <row r="75" spans="1:14" ht="47.25" customHeight="1" x14ac:dyDescent="0.25">
      <c r="A75" s="264" t="s">
        <v>59</v>
      </c>
      <c r="B75" s="264" t="s">
        <v>656</v>
      </c>
      <c r="C75" s="316" t="s">
        <v>134</v>
      </c>
      <c r="D75" s="79" t="s">
        <v>658</v>
      </c>
      <c r="E75" s="316" t="s">
        <v>138</v>
      </c>
      <c r="F75" s="317" t="s">
        <v>98</v>
      </c>
      <c r="G75" s="317">
        <v>1</v>
      </c>
      <c r="H75" s="318" t="s">
        <v>275</v>
      </c>
      <c r="I75" s="318" t="s">
        <v>174</v>
      </c>
      <c r="J75" s="318" t="s">
        <v>174</v>
      </c>
      <c r="K75" s="74" t="s">
        <v>455</v>
      </c>
      <c r="L75" s="75">
        <v>37901.769999999997</v>
      </c>
      <c r="M75" s="158">
        <v>0</v>
      </c>
      <c r="N75" s="44">
        <v>0</v>
      </c>
    </row>
    <row r="76" spans="1:14" ht="20.25" customHeight="1" x14ac:dyDescent="0.25">
      <c r="A76" s="258" t="s">
        <v>59</v>
      </c>
      <c r="B76" s="261">
        <v>47253</v>
      </c>
      <c r="C76" s="261" t="s">
        <v>13</v>
      </c>
      <c r="D76" s="404" t="s">
        <v>623</v>
      </c>
      <c r="E76" s="378" t="s">
        <v>136</v>
      </c>
      <c r="F76" s="261" t="s">
        <v>98</v>
      </c>
      <c r="G76" s="261">
        <f>G80</f>
        <v>1</v>
      </c>
      <c r="H76" s="258" t="s">
        <v>85</v>
      </c>
      <c r="I76" s="258" t="s">
        <v>174</v>
      </c>
      <c r="J76" s="258" t="s">
        <v>174</v>
      </c>
      <c r="K76" s="46" t="s">
        <v>181</v>
      </c>
      <c r="L76" s="46">
        <v>0</v>
      </c>
      <c r="M76" s="46">
        <f>M80</f>
        <v>0</v>
      </c>
      <c r="N76" s="46">
        <v>0</v>
      </c>
    </row>
    <row r="77" spans="1:14" ht="22.5" customHeight="1" x14ac:dyDescent="0.25">
      <c r="A77" s="259"/>
      <c r="B77" s="262"/>
      <c r="C77" s="262"/>
      <c r="D77" s="405"/>
      <c r="E77" s="379"/>
      <c r="F77" s="262"/>
      <c r="G77" s="262"/>
      <c r="H77" s="259"/>
      <c r="I77" s="259"/>
      <c r="J77" s="259"/>
      <c r="K77" s="46" t="s">
        <v>182</v>
      </c>
      <c r="L77" s="46">
        <v>0</v>
      </c>
      <c r="M77" s="46">
        <v>0</v>
      </c>
      <c r="N77" s="46">
        <v>0</v>
      </c>
    </row>
    <row r="78" spans="1:14" ht="23.25" customHeight="1" x14ac:dyDescent="0.25">
      <c r="A78" s="259"/>
      <c r="B78" s="262"/>
      <c r="C78" s="262"/>
      <c r="D78" s="405"/>
      <c r="E78" s="379"/>
      <c r="F78" s="262"/>
      <c r="G78" s="262"/>
      <c r="H78" s="259"/>
      <c r="I78" s="259"/>
      <c r="J78" s="259"/>
      <c r="K78" s="46" t="s">
        <v>455</v>
      </c>
      <c r="L78" s="46">
        <f>L80</f>
        <v>430</v>
      </c>
      <c r="M78" s="46">
        <f>M80</f>
        <v>0</v>
      </c>
      <c r="N78" s="46">
        <v>0</v>
      </c>
    </row>
    <row r="79" spans="1:14" ht="22.5" customHeight="1" x14ac:dyDescent="0.25">
      <c r="A79" s="260"/>
      <c r="B79" s="263"/>
      <c r="C79" s="263"/>
      <c r="D79" s="406"/>
      <c r="E79" s="380"/>
      <c r="F79" s="263"/>
      <c r="G79" s="263"/>
      <c r="H79" s="260"/>
      <c r="I79" s="260"/>
      <c r="J79" s="260"/>
      <c r="K79" s="46" t="s">
        <v>299</v>
      </c>
      <c r="L79" s="46">
        <v>0</v>
      </c>
      <c r="M79" s="46">
        <v>0</v>
      </c>
      <c r="N79" s="146">
        <v>0</v>
      </c>
    </row>
    <row r="80" spans="1:14" ht="47.25" customHeight="1" x14ac:dyDescent="0.25">
      <c r="A80" s="264" t="s">
        <v>59</v>
      </c>
      <c r="B80" s="264" t="s">
        <v>624</v>
      </c>
      <c r="C80" s="316" t="s">
        <v>587</v>
      </c>
      <c r="D80" s="79" t="s">
        <v>463</v>
      </c>
      <c r="E80" s="316" t="s">
        <v>136</v>
      </c>
      <c r="F80" s="317" t="s">
        <v>98</v>
      </c>
      <c r="G80" s="317">
        <v>1</v>
      </c>
      <c r="H80" s="318" t="s">
        <v>85</v>
      </c>
      <c r="I80" s="318" t="s">
        <v>174</v>
      </c>
      <c r="J80" s="318" t="s">
        <v>174</v>
      </c>
      <c r="K80" s="74" t="s">
        <v>455</v>
      </c>
      <c r="L80" s="75">
        <v>430</v>
      </c>
      <c r="M80" s="158">
        <v>0</v>
      </c>
      <c r="N80" s="44">
        <v>0</v>
      </c>
    </row>
    <row r="81" spans="1:14" ht="20.25" customHeight="1" x14ac:dyDescent="0.25">
      <c r="A81" s="372" t="s">
        <v>59</v>
      </c>
      <c r="B81" s="381">
        <v>47254</v>
      </c>
      <c r="C81" s="381" t="s">
        <v>13</v>
      </c>
      <c r="D81" s="404" t="s">
        <v>582</v>
      </c>
      <c r="E81" s="378" t="s">
        <v>136</v>
      </c>
      <c r="F81" s="381" t="s">
        <v>98</v>
      </c>
      <c r="G81" s="381">
        <f>G85</f>
        <v>1</v>
      </c>
      <c r="H81" s="372" t="s">
        <v>85</v>
      </c>
      <c r="I81" s="372" t="s">
        <v>174</v>
      </c>
      <c r="J81" s="372" t="s">
        <v>174</v>
      </c>
      <c r="K81" s="46" t="s">
        <v>181</v>
      </c>
      <c r="L81" s="46">
        <f>L85</f>
        <v>2250.12</v>
      </c>
      <c r="M81" s="46">
        <v>0</v>
      </c>
      <c r="N81" s="46">
        <v>0</v>
      </c>
    </row>
    <row r="82" spans="1:14" ht="22.5" customHeight="1" x14ac:dyDescent="0.25">
      <c r="A82" s="373"/>
      <c r="B82" s="382"/>
      <c r="C82" s="382"/>
      <c r="D82" s="405"/>
      <c r="E82" s="379"/>
      <c r="F82" s="382"/>
      <c r="G82" s="382"/>
      <c r="H82" s="373"/>
      <c r="I82" s="373"/>
      <c r="J82" s="373"/>
      <c r="K82" s="46" t="s">
        <v>182</v>
      </c>
      <c r="L82" s="46">
        <v>0</v>
      </c>
      <c r="M82" s="46">
        <v>0</v>
      </c>
      <c r="N82" s="46">
        <v>0</v>
      </c>
    </row>
    <row r="83" spans="1:14" ht="23.25" customHeight="1" x14ac:dyDescent="0.25">
      <c r="A83" s="373"/>
      <c r="B83" s="382"/>
      <c r="C83" s="382"/>
      <c r="D83" s="405"/>
      <c r="E83" s="379"/>
      <c r="F83" s="382"/>
      <c r="G83" s="382"/>
      <c r="H83" s="373"/>
      <c r="I83" s="373"/>
      <c r="J83" s="373"/>
      <c r="K83" s="46" t="s">
        <v>455</v>
      </c>
      <c r="L83" s="46">
        <f>L85</f>
        <v>2250.12</v>
      </c>
      <c r="M83" s="46">
        <v>0</v>
      </c>
      <c r="N83" s="46">
        <v>0</v>
      </c>
    </row>
    <row r="84" spans="1:14" ht="22.5" customHeight="1" x14ac:dyDescent="0.25">
      <c r="A84" s="374"/>
      <c r="B84" s="383"/>
      <c r="C84" s="383"/>
      <c r="D84" s="406"/>
      <c r="E84" s="380"/>
      <c r="F84" s="383"/>
      <c r="G84" s="383"/>
      <c r="H84" s="374"/>
      <c r="I84" s="374"/>
      <c r="J84" s="374"/>
      <c r="K84" s="46" t="s">
        <v>299</v>
      </c>
      <c r="L84" s="46">
        <v>0</v>
      </c>
      <c r="M84" s="46">
        <v>0</v>
      </c>
      <c r="N84" s="146">
        <v>0</v>
      </c>
    </row>
    <row r="85" spans="1:14" ht="28.5" customHeight="1" x14ac:dyDescent="0.25">
      <c r="A85" s="215" t="s">
        <v>59</v>
      </c>
      <c r="B85" s="215" t="s">
        <v>581</v>
      </c>
      <c r="C85" s="216" t="s">
        <v>587</v>
      </c>
      <c r="D85" s="79" t="s">
        <v>583</v>
      </c>
      <c r="E85" s="316" t="s">
        <v>136</v>
      </c>
      <c r="F85" s="317" t="s">
        <v>98</v>
      </c>
      <c r="G85" s="317">
        <v>1</v>
      </c>
      <c r="H85" s="318" t="s">
        <v>275</v>
      </c>
      <c r="I85" s="318" t="s">
        <v>174</v>
      </c>
      <c r="J85" s="318" t="s">
        <v>174</v>
      </c>
      <c r="K85" s="74" t="s">
        <v>455</v>
      </c>
      <c r="L85" s="75">
        <v>2250.12</v>
      </c>
      <c r="M85" s="44">
        <v>0</v>
      </c>
      <c r="N85" s="44">
        <v>0</v>
      </c>
    </row>
    <row r="86" spans="1:14" ht="21" customHeight="1" x14ac:dyDescent="0.25">
      <c r="A86" s="372" t="s">
        <v>59</v>
      </c>
      <c r="B86" s="381">
        <v>47255</v>
      </c>
      <c r="C86" s="381" t="s">
        <v>13</v>
      </c>
      <c r="D86" s="404" t="s">
        <v>380</v>
      </c>
      <c r="E86" s="378" t="s">
        <v>405</v>
      </c>
      <c r="F86" s="381" t="s">
        <v>98</v>
      </c>
      <c r="G86" s="381">
        <f>G90</f>
        <v>2</v>
      </c>
      <c r="H86" s="372" t="s">
        <v>85</v>
      </c>
      <c r="I86" s="454">
        <v>0</v>
      </c>
      <c r="J86" s="372" t="s">
        <v>406</v>
      </c>
      <c r="K86" s="46" t="s">
        <v>181</v>
      </c>
      <c r="L86" s="46">
        <f>L87+L88+L89</f>
        <v>11917.54</v>
      </c>
      <c r="M86" s="46">
        <f>M87+M88+M89</f>
        <v>27551.43</v>
      </c>
      <c r="N86" s="46">
        <f>N87+N88+N89</f>
        <v>10172.129999999999</v>
      </c>
    </row>
    <row r="87" spans="1:14" ht="24" customHeight="1" x14ac:dyDescent="0.25">
      <c r="A87" s="373"/>
      <c r="B87" s="382"/>
      <c r="C87" s="382"/>
      <c r="D87" s="405"/>
      <c r="E87" s="380"/>
      <c r="F87" s="382"/>
      <c r="G87" s="383"/>
      <c r="H87" s="374"/>
      <c r="I87" s="455"/>
      <c r="J87" s="374"/>
      <c r="K87" s="46" t="s">
        <v>182</v>
      </c>
      <c r="L87" s="46">
        <v>0</v>
      </c>
      <c r="M87" s="46">
        <v>0</v>
      </c>
      <c r="N87" s="46">
        <v>0</v>
      </c>
    </row>
    <row r="88" spans="1:14" ht="21" customHeight="1" x14ac:dyDescent="0.25">
      <c r="A88" s="373"/>
      <c r="B88" s="382"/>
      <c r="C88" s="382"/>
      <c r="D88" s="405"/>
      <c r="E88" s="378" t="s">
        <v>136</v>
      </c>
      <c r="F88" s="382"/>
      <c r="G88" s="381">
        <v>0</v>
      </c>
      <c r="H88" s="372" t="s">
        <v>85</v>
      </c>
      <c r="I88" s="454">
        <v>1</v>
      </c>
      <c r="J88" s="372" t="s">
        <v>174</v>
      </c>
      <c r="K88" s="46" t="s">
        <v>455</v>
      </c>
      <c r="L88" s="46">
        <f>L90</f>
        <v>11917.54</v>
      </c>
      <c r="M88" s="46">
        <f>M90</f>
        <v>27551.43</v>
      </c>
      <c r="N88" s="46">
        <f>N90</f>
        <v>10172.129999999999</v>
      </c>
    </row>
    <row r="89" spans="1:14" ht="26.25" customHeight="1" x14ac:dyDescent="0.25">
      <c r="A89" s="374"/>
      <c r="B89" s="383"/>
      <c r="C89" s="383"/>
      <c r="D89" s="406"/>
      <c r="E89" s="380"/>
      <c r="F89" s="383"/>
      <c r="G89" s="383"/>
      <c r="H89" s="374"/>
      <c r="I89" s="455"/>
      <c r="J89" s="374"/>
      <c r="K89" s="46" t="s">
        <v>299</v>
      </c>
      <c r="L89" s="46">
        <v>0</v>
      </c>
      <c r="M89" s="46">
        <v>0</v>
      </c>
      <c r="N89" s="146">
        <v>0</v>
      </c>
    </row>
    <row r="90" spans="1:14" ht="26.25" customHeight="1" x14ac:dyDescent="0.25">
      <c r="A90" s="345" t="s">
        <v>59</v>
      </c>
      <c r="B90" s="345" t="s">
        <v>381</v>
      </c>
      <c r="C90" s="347" t="s">
        <v>587</v>
      </c>
      <c r="D90" s="355" t="s">
        <v>458</v>
      </c>
      <c r="E90" s="76" t="s">
        <v>405</v>
      </c>
      <c r="F90" s="211" t="s">
        <v>98</v>
      </c>
      <c r="G90" s="612">
        <v>2</v>
      </c>
      <c r="H90" s="305" t="s">
        <v>275</v>
      </c>
      <c r="I90" s="306">
        <v>0</v>
      </c>
      <c r="J90" s="306" t="s">
        <v>406</v>
      </c>
      <c r="K90" s="613" t="s">
        <v>455</v>
      </c>
      <c r="L90" s="614">
        <v>11917.54</v>
      </c>
      <c r="M90" s="614">
        <v>27551.43</v>
      </c>
      <c r="N90" s="614">
        <v>10172.129999999999</v>
      </c>
    </row>
    <row r="91" spans="1:14" ht="17.25" customHeight="1" x14ac:dyDescent="0.25">
      <c r="A91" s="346"/>
      <c r="B91" s="346"/>
      <c r="C91" s="348"/>
      <c r="D91" s="356"/>
      <c r="E91" s="76" t="s">
        <v>136</v>
      </c>
      <c r="F91" s="211" t="s">
        <v>98</v>
      </c>
      <c r="G91" s="211">
        <v>0</v>
      </c>
      <c r="H91" s="291" t="s">
        <v>85</v>
      </c>
      <c r="I91" s="306">
        <v>1</v>
      </c>
      <c r="J91" s="306" t="s">
        <v>174</v>
      </c>
      <c r="K91" s="615"/>
      <c r="L91" s="616"/>
      <c r="M91" s="616"/>
      <c r="N91" s="616"/>
    </row>
    <row r="92" spans="1:14" ht="22.5" customHeight="1" x14ac:dyDescent="0.25">
      <c r="A92" s="372" t="s">
        <v>59</v>
      </c>
      <c r="B92" s="372" t="s">
        <v>661</v>
      </c>
      <c r="C92" s="381" t="s">
        <v>13</v>
      </c>
      <c r="D92" s="404" t="s">
        <v>662</v>
      </c>
      <c r="E92" s="378" t="s">
        <v>664</v>
      </c>
      <c r="F92" s="381" t="s">
        <v>98</v>
      </c>
      <c r="G92" s="381">
        <v>0</v>
      </c>
      <c r="H92" s="372" t="s">
        <v>85</v>
      </c>
      <c r="I92" s="372" t="s">
        <v>177</v>
      </c>
      <c r="J92" s="372" t="s">
        <v>174</v>
      </c>
      <c r="K92" s="46" t="s">
        <v>181</v>
      </c>
      <c r="L92" s="48">
        <v>0</v>
      </c>
      <c r="M92" s="46">
        <f>M93+M94</f>
        <v>111158.7</v>
      </c>
      <c r="N92" s="46">
        <v>0</v>
      </c>
    </row>
    <row r="93" spans="1:14" ht="27" customHeight="1" x14ac:dyDescent="0.25">
      <c r="A93" s="373"/>
      <c r="B93" s="373"/>
      <c r="C93" s="382"/>
      <c r="D93" s="405"/>
      <c r="E93" s="379"/>
      <c r="F93" s="382"/>
      <c r="G93" s="382"/>
      <c r="H93" s="373"/>
      <c r="I93" s="373"/>
      <c r="J93" s="373"/>
      <c r="K93" s="46" t="s">
        <v>182</v>
      </c>
      <c r="L93" s="46">
        <v>0</v>
      </c>
      <c r="M93" s="46">
        <f>M96</f>
        <v>101899.18</v>
      </c>
      <c r="N93" s="46">
        <v>0</v>
      </c>
    </row>
    <row r="94" spans="1:14" ht="28.5" customHeight="1" x14ac:dyDescent="0.25">
      <c r="A94" s="373"/>
      <c r="B94" s="373"/>
      <c r="C94" s="382"/>
      <c r="D94" s="405"/>
      <c r="E94" s="379"/>
      <c r="F94" s="382"/>
      <c r="G94" s="382"/>
      <c r="H94" s="373"/>
      <c r="I94" s="373"/>
      <c r="J94" s="373"/>
      <c r="K94" s="46" t="s">
        <v>455</v>
      </c>
      <c r="L94" s="46">
        <v>0</v>
      </c>
      <c r="M94" s="46">
        <f>M97</f>
        <v>9259.52</v>
      </c>
      <c r="N94" s="46">
        <v>0</v>
      </c>
    </row>
    <row r="95" spans="1:14" ht="26.25" customHeight="1" x14ac:dyDescent="0.25">
      <c r="A95" s="374"/>
      <c r="B95" s="374"/>
      <c r="C95" s="383"/>
      <c r="D95" s="406"/>
      <c r="E95" s="380"/>
      <c r="F95" s="383"/>
      <c r="G95" s="383"/>
      <c r="H95" s="374"/>
      <c r="I95" s="374"/>
      <c r="J95" s="374"/>
      <c r="K95" s="46" t="s">
        <v>299</v>
      </c>
      <c r="L95" s="46">
        <v>0</v>
      </c>
      <c r="M95" s="46">
        <v>0</v>
      </c>
      <c r="N95" s="46">
        <v>0</v>
      </c>
    </row>
    <row r="96" spans="1:14" s="151" customFormat="1" ht="23.25" customHeight="1" x14ac:dyDescent="0.2">
      <c r="A96" s="436" t="s">
        <v>59</v>
      </c>
      <c r="B96" s="436" t="s">
        <v>661</v>
      </c>
      <c r="C96" s="353" t="s">
        <v>83</v>
      </c>
      <c r="D96" s="355" t="s">
        <v>663</v>
      </c>
      <c r="E96" s="353" t="s">
        <v>144</v>
      </c>
      <c r="F96" s="608" t="s">
        <v>98</v>
      </c>
      <c r="G96" s="608">
        <v>0</v>
      </c>
      <c r="H96" s="436" t="s">
        <v>85</v>
      </c>
      <c r="I96" s="436" t="s">
        <v>177</v>
      </c>
      <c r="J96" s="436" t="s">
        <v>174</v>
      </c>
      <c r="K96" s="74" t="s">
        <v>182</v>
      </c>
      <c r="L96" s="74">
        <v>0</v>
      </c>
      <c r="M96" s="74">
        <v>101899.18</v>
      </c>
      <c r="N96" s="74">
        <v>0</v>
      </c>
    </row>
    <row r="97" spans="1:14" s="151" customFormat="1" ht="23.25" customHeight="1" x14ac:dyDescent="0.2">
      <c r="A97" s="617"/>
      <c r="B97" s="437"/>
      <c r="C97" s="354"/>
      <c r="D97" s="356"/>
      <c r="E97" s="354"/>
      <c r="F97" s="609"/>
      <c r="G97" s="609"/>
      <c r="H97" s="437"/>
      <c r="I97" s="437"/>
      <c r="J97" s="437"/>
      <c r="K97" s="74" t="s">
        <v>455</v>
      </c>
      <c r="L97" s="74">
        <v>0</v>
      </c>
      <c r="M97" s="74">
        <v>9259.52</v>
      </c>
      <c r="N97" s="74">
        <v>0</v>
      </c>
    </row>
    <row r="98" spans="1:14" ht="22.5" customHeight="1" x14ac:dyDescent="0.25">
      <c r="A98" s="372" t="s">
        <v>59</v>
      </c>
      <c r="B98" s="372" t="s">
        <v>383</v>
      </c>
      <c r="C98" s="381" t="s">
        <v>13</v>
      </c>
      <c r="D98" s="404" t="s">
        <v>384</v>
      </c>
      <c r="E98" s="378" t="s">
        <v>666</v>
      </c>
      <c r="F98" s="381" t="s">
        <v>98</v>
      </c>
      <c r="G98" s="381">
        <v>0</v>
      </c>
      <c r="H98" s="372" t="s">
        <v>85</v>
      </c>
      <c r="I98" s="372" t="s">
        <v>177</v>
      </c>
      <c r="J98" s="372" t="s">
        <v>174</v>
      </c>
      <c r="K98" s="46" t="s">
        <v>181</v>
      </c>
      <c r="L98" s="48">
        <v>0</v>
      </c>
      <c r="M98" s="46">
        <f>M99+M100</f>
        <v>4171.66</v>
      </c>
      <c r="N98" s="46">
        <v>0</v>
      </c>
    </row>
    <row r="99" spans="1:14" ht="27" customHeight="1" x14ac:dyDescent="0.25">
      <c r="A99" s="373"/>
      <c r="B99" s="373"/>
      <c r="C99" s="382"/>
      <c r="D99" s="405"/>
      <c r="E99" s="379"/>
      <c r="F99" s="382"/>
      <c r="G99" s="382"/>
      <c r="H99" s="373"/>
      <c r="I99" s="373"/>
      <c r="J99" s="373"/>
      <c r="K99" s="46" t="s">
        <v>182</v>
      </c>
      <c r="L99" s="46">
        <v>0</v>
      </c>
      <c r="M99" s="46">
        <f>M102</f>
        <v>0</v>
      </c>
      <c r="N99" s="46">
        <v>0</v>
      </c>
    </row>
    <row r="100" spans="1:14" ht="28.5" customHeight="1" x14ac:dyDescent="0.25">
      <c r="A100" s="373"/>
      <c r="B100" s="373"/>
      <c r="C100" s="382"/>
      <c r="D100" s="405"/>
      <c r="E100" s="379"/>
      <c r="F100" s="382"/>
      <c r="G100" s="382"/>
      <c r="H100" s="373"/>
      <c r="I100" s="373"/>
      <c r="J100" s="373"/>
      <c r="K100" s="46" t="s">
        <v>455</v>
      </c>
      <c r="L100" s="46">
        <v>0</v>
      </c>
      <c r="M100" s="46">
        <f>M103</f>
        <v>4171.66</v>
      </c>
      <c r="N100" s="46">
        <v>0</v>
      </c>
    </row>
    <row r="101" spans="1:14" ht="26.25" customHeight="1" x14ac:dyDescent="0.25">
      <c r="A101" s="374"/>
      <c r="B101" s="374"/>
      <c r="C101" s="383"/>
      <c r="D101" s="406"/>
      <c r="E101" s="380"/>
      <c r="F101" s="383"/>
      <c r="G101" s="383"/>
      <c r="H101" s="374"/>
      <c r="I101" s="374"/>
      <c r="J101" s="374"/>
      <c r="K101" s="46" t="s">
        <v>299</v>
      </c>
      <c r="L101" s="46">
        <v>0</v>
      </c>
      <c r="M101" s="46">
        <v>0</v>
      </c>
      <c r="N101" s="46">
        <v>0</v>
      </c>
    </row>
    <row r="102" spans="1:14" s="151" customFormat="1" ht="23.25" customHeight="1" x14ac:dyDescent="0.2">
      <c r="A102" s="436" t="s">
        <v>59</v>
      </c>
      <c r="B102" s="436" t="s">
        <v>383</v>
      </c>
      <c r="C102" s="353" t="s">
        <v>83</v>
      </c>
      <c r="D102" s="355" t="s">
        <v>665</v>
      </c>
      <c r="E102" s="353" t="s">
        <v>144</v>
      </c>
      <c r="F102" s="608" t="s">
        <v>98</v>
      </c>
      <c r="G102" s="608">
        <v>0</v>
      </c>
      <c r="H102" s="436" t="s">
        <v>85</v>
      </c>
      <c r="I102" s="436" t="s">
        <v>177</v>
      </c>
      <c r="J102" s="436" t="s">
        <v>174</v>
      </c>
      <c r="K102" s="74" t="s">
        <v>182</v>
      </c>
      <c r="L102" s="74">
        <v>0</v>
      </c>
      <c r="M102" s="74">
        <v>0</v>
      </c>
      <c r="N102" s="74">
        <v>0</v>
      </c>
    </row>
    <row r="103" spans="1:14" s="151" customFormat="1" ht="23.25" customHeight="1" x14ac:dyDescent="0.2">
      <c r="A103" s="617"/>
      <c r="B103" s="437"/>
      <c r="C103" s="354"/>
      <c r="D103" s="356"/>
      <c r="E103" s="354"/>
      <c r="F103" s="609"/>
      <c r="G103" s="609"/>
      <c r="H103" s="437"/>
      <c r="I103" s="437"/>
      <c r="J103" s="437"/>
      <c r="K103" s="74" t="s">
        <v>455</v>
      </c>
      <c r="L103" s="74">
        <v>0</v>
      </c>
      <c r="M103" s="74">
        <v>4171.66</v>
      </c>
      <c r="N103" s="74">
        <v>0</v>
      </c>
    </row>
    <row r="104" spans="1:14" ht="22.5" customHeight="1" x14ac:dyDescent="0.25">
      <c r="A104" s="372" t="s">
        <v>59</v>
      </c>
      <c r="B104" s="372" t="s">
        <v>661</v>
      </c>
      <c r="C104" s="381" t="s">
        <v>13</v>
      </c>
      <c r="D104" s="404" t="s">
        <v>662</v>
      </c>
      <c r="E104" s="378" t="s">
        <v>664</v>
      </c>
      <c r="F104" s="381" t="s">
        <v>98</v>
      </c>
      <c r="G104" s="381">
        <v>0</v>
      </c>
      <c r="H104" s="372" t="s">
        <v>85</v>
      </c>
      <c r="I104" s="372" t="s">
        <v>177</v>
      </c>
      <c r="J104" s="372" t="s">
        <v>177</v>
      </c>
      <c r="K104" s="46" t="s">
        <v>181</v>
      </c>
      <c r="L104" s="48">
        <v>0</v>
      </c>
      <c r="M104" s="46">
        <f>M105+M106</f>
        <v>11039.3</v>
      </c>
      <c r="N104" s="46">
        <f>N105+N106</f>
        <v>41169.699999999997</v>
      </c>
    </row>
    <row r="105" spans="1:14" ht="27" customHeight="1" x14ac:dyDescent="0.25">
      <c r="A105" s="373"/>
      <c r="B105" s="373"/>
      <c r="C105" s="382"/>
      <c r="D105" s="405"/>
      <c r="E105" s="379"/>
      <c r="F105" s="382"/>
      <c r="G105" s="382"/>
      <c r="H105" s="373"/>
      <c r="I105" s="373"/>
      <c r="J105" s="373"/>
      <c r="K105" s="46" t="s">
        <v>182</v>
      </c>
      <c r="L105" s="46">
        <v>0</v>
      </c>
      <c r="M105" s="46">
        <f>M108</f>
        <v>10119.73</v>
      </c>
      <c r="N105" s="46">
        <f>N108</f>
        <v>0</v>
      </c>
    </row>
    <row r="106" spans="1:14" ht="28.5" customHeight="1" x14ac:dyDescent="0.25">
      <c r="A106" s="373"/>
      <c r="B106" s="373"/>
      <c r="C106" s="382"/>
      <c r="D106" s="405"/>
      <c r="E106" s="379"/>
      <c r="F106" s="382"/>
      <c r="G106" s="382"/>
      <c r="H106" s="373"/>
      <c r="I106" s="373"/>
      <c r="J106" s="373"/>
      <c r="K106" s="46" t="s">
        <v>455</v>
      </c>
      <c r="L106" s="46">
        <v>0</v>
      </c>
      <c r="M106" s="46">
        <f>M109</f>
        <v>919.57</v>
      </c>
      <c r="N106" s="46">
        <f>N111</f>
        <v>41169.699999999997</v>
      </c>
    </row>
    <row r="107" spans="1:14" ht="26.25" customHeight="1" x14ac:dyDescent="0.25">
      <c r="A107" s="374"/>
      <c r="B107" s="374"/>
      <c r="C107" s="383"/>
      <c r="D107" s="406"/>
      <c r="E107" s="380"/>
      <c r="F107" s="383"/>
      <c r="G107" s="383"/>
      <c r="H107" s="374"/>
      <c r="I107" s="374"/>
      <c r="J107" s="374"/>
      <c r="K107" s="46" t="s">
        <v>299</v>
      </c>
      <c r="L107" s="46">
        <v>0</v>
      </c>
      <c r="M107" s="46">
        <v>0</v>
      </c>
      <c r="N107" s="46">
        <v>0</v>
      </c>
    </row>
    <row r="108" spans="1:14" s="151" customFormat="1" ht="23.25" customHeight="1" x14ac:dyDescent="0.2">
      <c r="A108" s="436" t="s">
        <v>59</v>
      </c>
      <c r="B108" s="436" t="s">
        <v>661</v>
      </c>
      <c r="C108" s="353" t="s">
        <v>700</v>
      </c>
      <c r="D108" s="355" t="s">
        <v>701</v>
      </c>
      <c r="E108" s="314" t="s">
        <v>144</v>
      </c>
      <c r="F108" s="608" t="s">
        <v>98</v>
      </c>
      <c r="G108" s="608">
        <v>0</v>
      </c>
      <c r="H108" s="436" t="s">
        <v>85</v>
      </c>
      <c r="I108" s="436" t="s">
        <v>177</v>
      </c>
      <c r="J108" s="436" t="s">
        <v>174</v>
      </c>
      <c r="K108" s="74" t="s">
        <v>182</v>
      </c>
      <c r="L108" s="74">
        <v>0</v>
      </c>
      <c r="M108" s="74">
        <v>10119.73</v>
      </c>
      <c r="N108" s="74">
        <v>0</v>
      </c>
    </row>
    <row r="109" spans="1:14" s="151" customFormat="1" ht="23.25" customHeight="1" x14ac:dyDescent="0.2">
      <c r="A109" s="617"/>
      <c r="B109" s="617"/>
      <c r="C109" s="354"/>
      <c r="D109" s="618"/>
      <c r="E109" s="315"/>
      <c r="F109" s="609"/>
      <c r="G109" s="609"/>
      <c r="H109" s="437"/>
      <c r="I109" s="437"/>
      <c r="J109" s="437"/>
      <c r="K109" s="74" t="s">
        <v>455</v>
      </c>
      <c r="L109" s="74">
        <v>0</v>
      </c>
      <c r="M109" s="74">
        <v>919.57</v>
      </c>
      <c r="N109" s="74">
        <v>0</v>
      </c>
    </row>
    <row r="110" spans="1:14" s="151" customFormat="1" ht="23.25" customHeight="1" x14ac:dyDescent="0.2">
      <c r="A110" s="617"/>
      <c r="B110" s="617"/>
      <c r="C110" s="353" t="s">
        <v>131</v>
      </c>
      <c r="D110" s="618"/>
      <c r="E110" s="314"/>
      <c r="F110" s="608"/>
      <c r="G110" s="608">
        <v>0</v>
      </c>
      <c r="H110" s="436" t="s">
        <v>85</v>
      </c>
      <c r="I110" s="436" t="s">
        <v>174</v>
      </c>
      <c r="J110" s="436" t="s">
        <v>177</v>
      </c>
      <c r="K110" s="74" t="s">
        <v>182</v>
      </c>
      <c r="L110" s="74">
        <v>0</v>
      </c>
      <c r="M110" s="74">
        <v>0</v>
      </c>
      <c r="N110" s="74">
        <v>0</v>
      </c>
    </row>
    <row r="111" spans="1:14" s="151" customFormat="1" ht="23.25" customHeight="1" x14ac:dyDescent="0.2">
      <c r="A111" s="437"/>
      <c r="B111" s="437"/>
      <c r="C111" s="354"/>
      <c r="D111" s="356"/>
      <c r="E111" s="315"/>
      <c r="F111" s="609"/>
      <c r="G111" s="609"/>
      <c r="H111" s="437"/>
      <c r="I111" s="437"/>
      <c r="J111" s="437"/>
      <c r="K111" s="74" t="s">
        <v>455</v>
      </c>
      <c r="L111" s="74">
        <v>0</v>
      </c>
      <c r="M111" s="74">
        <v>0</v>
      </c>
      <c r="N111" s="74">
        <v>41169.699999999997</v>
      </c>
    </row>
    <row r="112" spans="1:14" ht="22.5" customHeight="1" x14ac:dyDescent="0.25">
      <c r="A112" s="372" t="s">
        <v>59</v>
      </c>
      <c r="B112" s="372" t="s">
        <v>13</v>
      </c>
      <c r="C112" s="381" t="s">
        <v>13</v>
      </c>
      <c r="D112" s="404" t="s">
        <v>541</v>
      </c>
      <c r="E112" s="378" t="s">
        <v>542</v>
      </c>
      <c r="F112" s="381" t="s">
        <v>98</v>
      </c>
      <c r="G112" s="381">
        <f>G116+G118</f>
        <v>2</v>
      </c>
      <c r="H112" s="372" t="s">
        <v>85</v>
      </c>
      <c r="I112" s="372" t="s">
        <v>174</v>
      </c>
      <c r="J112" s="372" t="s">
        <v>174</v>
      </c>
      <c r="K112" s="46" t="s">
        <v>181</v>
      </c>
      <c r="L112" s="48" t="s">
        <v>536</v>
      </c>
      <c r="M112" s="46">
        <v>0</v>
      </c>
      <c r="N112" s="46">
        <v>0</v>
      </c>
    </row>
    <row r="113" spans="1:14" ht="27" customHeight="1" x14ac:dyDescent="0.25">
      <c r="A113" s="373"/>
      <c r="B113" s="373"/>
      <c r="C113" s="382"/>
      <c r="D113" s="405"/>
      <c r="E113" s="379"/>
      <c r="F113" s="382"/>
      <c r="G113" s="382"/>
      <c r="H113" s="373"/>
      <c r="I113" s="373"/>
      <c r="J113" s="373"/>
      <c r="K113" s="46" t="s">
        <v>182</v>
      </c>
      <c r="L113" s="46">
        <v>0</v>
      </c>
      <c r="M113" s="46">
        <v>0</v>
      </c>
      <c r="N113" s="46">
        <v>0</v>
      </c>
    </row>
    <row r="114" spans="1:14" ht="28.5" customHeight="1" x14ac:dyDescent="0.25">
      <c r="A114" s="373"/>
      <c r="B114" s="373"/>
      <c r="C114" s="382"/>
      <c r="D114" s="405"/>
      <c r="E114" s="379"/>
      <c r="F114" s="382"/>
      <c r="G114" s="382"/>
      <c r="H114" s="373"/>
      <c r="I114" s="373"/>
      <c r="J114" s="373"/>
      <c r="K114" s="46" t="s">
        <v>455</v>
      </c>
      <c r="L114" s="46">
        <v>0</v>
      </c>
      <c r="M114" s="46">
        <v>0</v>
      </c>
      <c r="N114" s="46">
        <v>0</v>
      </c>
    </row>
    <row r="115" spans="1:14" ht="26.25" customHeight="1" x14ac:dyDescent="0.25">
      <c r="A115" s="374"/>
      <c r="B115" s="374"/>
      <c r="C115" s="383"/>
      <c r="D115" s="406"/>
      <c r="E115" s="380"/>
      <c r="F115" s="383"/>
      <c r="G115" s="383"/>
      <c r="H115" s="374"/>
      <c r="I115" s="374"/>
      <c r="J115" s="374"/>
      <c r="K115" s="46" t="s">
        <v>299</v>
      </c>
      <c r="L115" s="46">
        <v>0</v>
      </c>
      <c r="M115" s="46">
        <v>0</v>
      </c>
      <c r="N115" s="46">
        <v>0</v>
      </c>
    </row>
    <row r="116" spans="1:14" s="151" customFormat="1" ht="16.149999999999999" customHeight="1" x14ac:dyDescent="0.2">
      <c r="A116" s="427" t="s">
        <v>59</v>
      </c>
      <c r="B116" s="427" t="s">
        <v>13</v>
      </c>
      <c r="C116" s="430" t="s">
        <v>537</v>
      </c>
      <c r="D116" s="349" t="s">
        <v>540</v>
      </c>
      <c r="E116" s="430" t="s">
        <v>144</v>
      </c>
      <c r="F116" s="433" t="s">
        <v>98</v>
      </c>
      <c r="G116" s="433">
        <v>1</v>
      </c>
      <c r="H116" s="427" t="s">
        <v>538</v>
      </c>
      <c r="I116" s="427" t="s">
        <v>174</v>
      </c>
      <c r="J116" s="427" t="s">
        <v>174</v>
      </c>
      <c r="K116" s="150" t="s">
        <v>182</v>
      </c>
      <c r="L116" s="150">
        <v>0</v>
      </c>
      <c r="M116" s="150">
        <v>0</v>
      </c>
      <c r="N116" s="150">
        <v>0</v>
      </c>
    </row>
    <row r="117" spans="1:14" s="151" customFormat="1" ht="17.25" customHeight="1" x14ac:dyDescent="0.2">
      <c r="A117" s="428"/>
      <c r="B117" s="429"/>
      <c r="C117" s="432"/>
      <c r="D117" s="350"/>
      <c r="E117" s="432"/>
      <c r="F117" s="435"/>
      <c r="G117" s="435"/>
      <c r="H117" s="429"/>
      <c r="I117" s="429"/>
      <c r="J117" s="429"/>
      <c r="K117" s="47" t="s">
        <v>455</v>
      </c>
      <c r="L117" s="150">
        <v>0</v>
      </c>
      <c r="M117" s="150">
        <v>0</v>
      </c>
      <c r="N117" s="150">
        <v>0</v>
      </c>
    </row>
    <row r="118" spans="1:14" s="151" customFormat="1" ht="16.149999999999999" customHeight="1" x14ac:dyDescent="0.2">
      <c r="A118" s="427" t="s">
        <v>59</v>
      </c>
      <c r="B118" s="427" t="s">
        <v>13</v>
      </c>
      <c r="C118" s="430" t="s">
        <v>133</v>
      </c>
      <c r="D118" s="349" t="s">
        <v>539</v>
      </c>
      <c r="E118" s="430" t="s">
        <v>144</v>
      </c>
      <c r="F118" s="433" t="s">
        <v>98</v>
      </c>
      <c r="G118" s="433">
        <v>1</v>
      </c>
      <c r="H118" s="427" t="s">
        <v>538</v>
      </c>
      <c r="I118" s="427" t="s">
        <v>174</v>
      </c>
      <c r="J118" s="427" t="s">
        <v>174</v>
      </c>
      <c r="K118" s="150" t="s">
        <v>182</v>
      </c>
      <c r="L118" s="150">
        <v>0</v>
      </c>
      <c r="M118" s="150">
        <v>0</v>
      </c>
      <c r="N118" s="150">
        <v>0</v>
      </c>
    </row>
    <row r="119" spans="1:14" s="151" customFormat="1" ht="16.149999999999999" customHeight="1" x14ac:dyDescent="0.2">
      <c r="A119" s="428"/>
      <c r="B119" s="429"/>
      <c r="C119" s="432"/>
      <c r="D119" s="350"/>
      <c r="E119" s="432"/>
      <c r="F119" s="435"/>
      <c r="G119" s="435"/>
      <c r="H119" s="429"/>
      <c r="I119" s="429"/>
      <c r="J119" s="429"/>
      <c r="K119" s="47" t="s">
        <v>455</v>
      </c>
      <c r="L119" s="150">
        <v>0</v>
      </c>
      <c r="M119" s="150">
        <v>0</v>
      </c>
      <c r="N119" s="150">
        <v>0</v>
      </c>
    </row>
    <row r="120" spans="1:14" ht="26.25" customHeight="1" x14ac:dyDescent="0.25">
      <c r="A120" s="372" t="s">
        <v>59</v>
      </c>
      <c r="B120" s="372" t="s">
        <v>382</v>
      </c>
      <c r="C120" s="381" t="s">
        <v>13</v>
      </c>
      <c r="D120" s="404" t="s">
        <v>410</v>
      </c>
      <c r="E120" s="378" t="s">
        <v>242</v>
      </c>
      <c r="F120" s="381" t="s">
        <v>98</v>
      </c>
      <c r="G120" s="441">
        <f>SUM(G124:G201)</f>
        <v>39</v>
      </c>
      <c r="H120" s="372" t="s">
        <v>85</v>
      </c>
      <c r="I120" s="372" t="s">
        <v>174</v>
      </c>
      <c r="J120" s="372" t="s">
        <v>174</v>
      </c>
      <c r="K120" s="46" t="s">
        <v>181</v>
      </c>
      <c r="L120" s="46">
        <f>L121+L122+L123</f>
        <v>279112.94412</v>
      </c>
      <c r="M120" s="46">
        <v>0</v>
      </c>
      <c r="N120" s="46">
        <f>SUM(N121:N123)</f>
        <v>0</v>
      </c>
    </row>
    <row r="121" spans="1:14" ht="36" customHeight="1" x14ac:dyDescent="0.25">
      <c r="A121" s="373"/>
      <c r="B121" s="373"/>
      <c r="C121" s="382"/>
      <c r="D121" s="405"/>
      <c r="E121" s="379"/>
      <c r="F121" s="382"/>
      <c r="G121" s="442"/>
      <c r="H121" s="373"/>
      <c r="I121" s="373"/>
      <c r="J121" s="373"/>
      <c r="K121" s="46" t="s">
        <v>182</v>
      </c>
      <c r="L121" s="46">
        <f>L124+L126+L128+L130+L132+L134+L136+L138+L140+L142+L144+L146+L148+L150+L154+L156+L158+L160+L164+L166+L168+L170+L172+L174+L176+L178+L180+L182+L186+L188+L190+L192+L194+L196+L200+L202+L152+L162+L184+L198</f>
        <v>223290.35346000001</v>
      </c>
      <c r="M121" s="46">
        <v>0</v>
      </c>
      <c r="N121" s="46">
        <v>0</v>
      </c>
    </row>
    <row r="122" spans="1:14" ht="34.5" customHeight="1" x14ac:dyDescent="0.25">
      <c r="A122" s="373"/>
      <c r="B122" s="373"/>
      <c r="C122" s="382"/>
      <c r="D122" s="405"/>
      <c r="E122" s="379"/>
      <c r="F122" s="382"/>
      <c r="G122" s="442"/>
      <c r="H122" s="373"/>
      <c r="I122" s="373"/>
      <c r="J122" s="373"/>
      <c r="K122" s="46" t="s">
        <v>455</v>
      </c>
      <c r="L122" s="46">
        <f>L125+L127+L129+L131+L133+L135+L137+L139+L141+L143+L145+L147+L149+L151+L155+L157+L159+L161+L165+L167+L169+L171+L173+L175+L177+L179+L181+L183+L187+L189+L191+L193+L195+L197+L201+L203+L163+L185+L199+L153</f>
        <v>55822.590660000009</v>
      </c>
      <c r="M122" s="46">
        <f t="shared" ref="M122:N122" si="14">M125+M127+M129+M131+M133+M135+M137+M139+M141+M143+M145+M147+M149+M151+M155+M157+M159+M161+M165+M167+M169+M171+M173+M175+M177+M179+M181+M183+M187+M189+M191+M193+M195+M197+M201+M203+M163+M185+M199</f>
        <v>0</v>
      </c>
      <c r="N122" s="46">
        <f t="shared" si="14"/>
        <v>0</v>
      </c>
    </row>
    <row r="123" spans="1:14" ht="36.75" customHeight="1" x14ac:dyDescent="0.25">
      <c r="A123" s="374"/>
      <c r="B123" s="374"/>
      <c r="C123" s="383"/>
      <c r="D123" s="406"/>
      <c r="E123" s="380"/>
      <c r="F123" s="383"/>
      <c r="G123" s="443"/>
      <c r="H123" s="374"/>
      <c r="I123" s="374"/>
      <c r="J123" s="374"/>
      <c r="K123" s="46" t="s">
        <v>299</v>
      </c>
      <c r="L123" s="46">
        <v>0</v>
      </c>
      <c r="M123" s="46">
        <v>0</v>
      </c>
      <c r="N123" s="46">
        <v>0</v>
      </c>
    </row>
    <row r="124" spans="1:14" s="25" customFormat="1" ht="20.25" customHeight="1" x14ac:dyDescent="0.2">
      <c r="A124" s="345" t="s">
        <v>59</v>
      </c>
      <c r="B124" s="345" t="s">
        <v>382</v>
      </c>
      <c r="C124" s="347" t="s">
        <v>409</v>
      </c>
      <c r="D124" s="438" t="s">
        <v>734</v>
      </c>
      <c r="E124" s="347" t="s">
        <v>144</v>
      </c>
      <c r="F124" s="351" t="s">
        <v>98</v>
      </c>
      <c r="G124" s="351">
        <v>1</v>
      </c>
      <c r="H124" s="345" t="s">
        <v>275</v>
      </c>
      <c r="I124" s="345" t="s">
        <v>174</v>
      </c>
      <c r="J124" s="345" t="s">
        <v>174</v>
      </c>
      <c r="K124" s="47" t="s">
        <v>182</v>
      </c>
      <c r="L124" s="75">
        <v>1878.49</v>
      </c>
      <c r="M124" s="47">
        <v>0</v>
      </c>
      <c r="N124" s="47">
        <v>0</v>
      </c>
    </row>
    <row r="125" spans="1:14" s="25" customFormat="1" ht="22.5" customHeight="1" x14ac:dyDescent="0.2">
      <c r="A125" s="447"/>
      <c r="B125" s="346"/>
      <c r="C125" s="348"/>
      <c r="D125" s="439"/>
      <c r="E125" s="348"/>
      <c r="F125" s="352"/>
      <c r="G125" s="352"/>
      <c r="H125" s="346"/>
      <c r="I125" s="346"/>
      <c r="J125" s="346"/>
      <c r="K125" s="47" t="s">
        <v>455</v>
      </c>
      <c r="L125" s="74">
        <v>469.62</v>
      </c>
      <c r="M125" s="47">
        <v>0</v>
      </c>
      <c r="N125" s="47">
        <v>0</v>
      </c>
    </row>
    <row r="126" spans="1:14" s="25" customFormat="1" ht="16.149999999999999" customHeight="1" x14ac:dyDescent="0.2">
      <c r="A126" s="345" t="s">
        <v>59</v>
      </c>
      <c r="B126" s="345" t="s">
        <v>382</v>
      </c>
      <c r="C126" s="347" t="s">
        <v>246</v>
      </c>
      <c r="D126" s="438" t="s">
        <v>735</v>
      </c>
      <c r="E126" s="347" t="s">
        <v>144</v>
      </c>
      <c r="F126" s="351" t="s">
        <v>98</v>
      </c>
      <c r="G126" s="351">
        <v>1</v>
      </c>
      <c r="H126" s="345" t="s">
        <v>275</v>
      </c>
      <c r="I126" s="345" t="s">
        <v>174</v>
      </c>
      <c r="J126" s="345" t="s">
        <v>174</v>
      </c>
      <c r="K126" s="47" t="s">
        <v>182</v>
      </c>
      <c r="L126" s="74">
        <v>1419.83</v>
      </c>
      <c r="M126" s="47">
        <v>0</v>
      </c>
      <c r="N126" s="47">
        <v>0</v>
      </c>
    </row>
    <row r="127" spans="1:14" s="25" customFormat="1" ht="16.149999999999999" customHeight="1" x14ac:dyDescent="0.2">
      <c r="A127" s="447"/>
      <c r="B127" s="346"/>
      <c r="C127" s="348"/>
      <c r="D127" s="439"/>
      <c r="E127" s="348"/>
      <c r="F127" s="352"/>
      <c r="G127" s="352"/>
      <c r="H127" s="346"/>
      <c r="I127" s="346"/>
      <c r="J127" s="346"/>
      <c r="K127" s="47" t="s">
        <v>455</v>
      </c>
      <c r="L127" s="74">
        <v>354.96</v>
      </c>
      <c r="M127" s="47">
        <v>0</v>
      </c>
      <c r="N127" s="47">
        <v>0</v>
      </c>
    </row>
    <row r="128" spans="1:14" s="25" customFormat="1" ht="42" customHeight="1" x14ac:dyDescent="0.2">
      <c r="A128" s="345" t="s">
        <v>59</v>
      </c>
      <c r="B128" s="345" t="s">
        <v>382</v>
      </c>
      <c r="C128" s="347" t="s">
        <v>631</v>
      </c>
      <c r="D128" s="438" t="s">
        <v>643</v>
      </c>
      <c r="E128" s="347" t="s">
        <v>144</v>
      </c>
      <c r="F128" s="351" t="s">
        <v>98</v>
      </c>
      <c r="G128" s="351">
        <v>1</v>
      </c>
      <c r="H128" s="345" t="s">
        <v>275</v>
      </c>
      <c r="I128" s="345" t="s">
        <v>174</v>
      </c>
      <c r="J128" s="345" t="s">
        <v>174</v>
      </c>
      <c r="K128" s="47" t="s">
        <v>182</v>
      </c>
      <c r="L128" s="74">
        <v>58923.89</v>
      </c>
      <c r="M128" s="47">
        <v>0</v>
      </c>
      <c r="N128" s="47">
        <v>0</v>
      </c>
    </row>
    <row r="129" spans="1:14" s="25" customFormat="1" ht="42" customHeight="1" x14ac:dyDescent="0.2">
      <c r="A129" s="447"/>
      <c r="B129" s="346"/>
      <c r="C129" s="348"/>
      <c r="D129" s="439"/>
      <c r="E129" s="348"/>
      <c r="F129" s="352"/>
      <c r="G129" s="352"/>
      <c r="H129" s="346"/>
      <c r="I129" s="346"/>
      <c r="J129" s="346"/>
      <c r="K129" s="47" t="s">
        <v>455</v>
      </c>
      <c r="L129" s="74">
        <v>14730.97</v>
      </c>
      <c r="M129" s="47">
        <v>0</v>
      </c>
      <c r="N129" s="47">
        <v>0</v>
      </c>
    </row>
    <row r="130" spans="1:14" s="25" customFormat="1" ht="16.149999999999999" customHeight="1" x14ac:dyDescent="0.2">
      <c r="A130" s="345" t="s">
        <v>59</v>
      </c>
      <c r="B130" s="345" t="s">
        <v>382</v>
      </c>
      <c r="C130" s="347" t="s">
        <v>131</v>
      </c>
      <c r="D130" s="438" t="s">
        <v>555</v>
      </c>
      <c r="E130" s="347" t="s">
        <v>144</v>
      </c>
      <c r="F130" s="351" t="s">
        <v>98</v>
      </c>
      <c r="G130" s="351">
        <v>1</v>
      </c>
      <c r="H130" s="345" t="s">
        <v>275</v>
      </c>
      <c r="I130" s="345" t="s">
        <v>174</v>
      </c>
      <c r="J130" s="345" t="s">
        <v>174</v>
      </c>
      <c r="K130" s="47" t="s">
        <v>182</v>
      </c>
      <c r="L130" s="74">
        <v>868.24</v>
      </c>
      <c r="M130" s="47">
        <v>0</v>
      </c>
      <c r="N130" s="47">
        <v>0</v>
      </c>
    </row>
    <row r="131" spans="1:14" s="25" customFormat="1" ht="16.149999999999999" customHeight="1" x14ac:dyDescent="0.2">
      <c r="A131" s="447"/>
      <c r="B131" s="447"/>
      <c r="C131" s="448"/>
      <c r="D131" s="439"/>
      <c r="E131" s="448"/>
      <c r="F131" s="449"/>
      <c r="G131" s="449"/>
      <c r="H131" s="447"/>
      <c r="I131" s="447"/>
      <c r="J131" s="447"/>
      <c r="K131" s="47" t="s">
        <v>455</v>
      </c>
      <c r="L131" s="74">
        <v>217.06</v>
      </c>
      <c r="M131" s="47">
        <v>0</v>
      </c>
      <c r="N131" s="47">
        <v>0</v>
      </c>
    </row>
    <row r="132" spans="1:14" s="25" customFormat="1" ht="16.149999999999999" customHeight="1" x14ac:dyDescent="0.2">
      <c r="A132" s="345" t="s">
        <v>59</v>
      </c>
      <c r="B132" s="345" t="s">
        <v>382</v>
      </c>
      <c r="C132" s="347" t="s">
        <v>263</v>
      </c>
      <c r="D132" s="438" t="s">
        <v>413</v>
      </c>
      <c r="E132" s="347" t="s">
        <v>144</v>
      </c>
      <c r="F132" s="351" t="s">
        <v>98</v>
      </c>
      <c r="G132" s="351">
        <v>1</v>
      </c>
      <c r="H132" s="345" t="s">
        <v>275</v>
      </c>
      <c r="I132" s="345" t="s">
        <v>174</v>
      </c>
      <c r="J132" s="345" t="s">
        <v>174</v>
      </c>
      <c r="K132" s="47" t="s">
        <v>182</v>
      </c>
      <c r="L132" s="74">
        <v>496.37</v>
      </c>
      <c r="M132" s="47">
        <v>0</v>
      </c>
      <c r="N132" s="47">
        <v>0</v>
      </c>
    </row>
    <row r="133" spans="1:14" s="25" customFormat="1" ht="16.149999999999999" customHeight="1" x14ac:dyDescent="0.2">
      <c r="A133" s="447"/>
      <c r="B133" s="346"/>
      <c r="C133" s="348"/>
      <c r="D133" s="439"/>
      <c r="E133" s="348"/>
      <c r="F133" s="352"/>
      <c r="G133" s="352"/>
      <c r="H133" s="346"/>
      <c r="I133" s="346"/>
      <c r="J133" s="346"/>
      <c r="K133" s="47" t="s">
        <v>455</v>
      </c>
      <c r="L133" s="74">
        <v>124.09</v>
      </c>
      <c r="M133" s="47">
        <v>0</v>
      </c>
      <c r="N133" s="47">
        <v>0</v>
      </c>
    </row>
    <row r="134" spans="1:14" s="25" customFormat="1" ht="16.149999999999999" customHeight="1" x14ac:dyDescent="0.2">
      <c r="A134" s="345" t="s">
        <v>59</v>
      </c>
      <c r="B134" s="345" t="s">
        <v>382</v>
      </c>
      <c r="C134" s="347" t="s">
        <v>414</v>
      </c>
      <c r="D134" s="438" t="s">
        <v>556</v>
      </c>
      <c r="E134" s="347" t="s">
        <v>144</v>
      </c>
      <c r="F134" s="351" t="s">
        <v>98</v>
      </c>
      <c r="G134" s="351">
        <v>1</v>
      </c>
      <c r="H134" s="345" t="s">
        <v>275</v>
      </c>
      <c r="I134" s="345" t="s">
        <v>174</v>
      </c>
      <c r="J134" s="345" t="s">
        <v>174</v>
      </c>
      <c r="K134" s="47" t="s">
        <v>182</v>
      </c>
      <c r="L134" s="74">
        <v>921.65</v>
      </c>
      <c r="M134" s="47">
        <v>0</v>
      </c>
      <c r="N134" s="47">
        <v>0</v>
      </c>
    </row>
    <row r="135" spans="1:14" s="25" customFormat="1" ht="16.149999999999999" customHeight="1" x14ac:dyDescent="0.2">
      <c r="A135" s="447"/>
      <c r="B135" s="447"/>
      <c r="C135" s="448"/>
      <c r="D135" s="439"/>
      <c r="E135" s="448"/>
      <c r="F135" s="449"/>
      <c r="G135" s="449"/>
      <c r="H135" s="447"/>
      <c r="I135" s="447"/>
      <c r="J135" s="447"/>
      <c r="K135" s="47" t="s">
        <v>455</v>
      </c>
      <c r="L135" s="74">
        <v>230.4134</v>
      </c>
      <c r="M135" s="47">
        <v>0</v>
      </c>
      <c r="N135" s="47">
        <v>0</v>
      </c>
    </row>
    <row r="136" spans="1:14" s="25" customFormat="1" ht="16.149999999999999" customHeight="1" x14ac:dyDescent="0.2">
      <c r="A136" s="345" t="s">
        <v>59</v>
      </c>
      <c r="B136" s="345" t="s">
        <v>382</v>
      </c>
      <c r="C136" s="347" t="s">
        <v>411</v>
      </c>
      <c r="D136" s="438" t="s">
        <v>220</v>
      </c>
      <c r="E136" s="347" t="s">
        <v>144</v>
      </c>
      <c r="F136" s="351" t="s">
        <v>98</v>
      </c>
      <c r="G136" s="351">
        <v>1</v>
      </c>
      <c r="H136" s="345" t="s">
        <v>275</v>
      </c>
      <c r="I136" s="345" t="s">
        <v>174</v>
      </c>
      <c r="J136" s="345" t="s">
        <v>174</v>
      </c>
      <c r="K136" s="47" t="s">
        <v>182</v>
      </c>
      <c r="L136" s="74">
        <v>178.28</v>
      </c>
      <c r="M136" s="47">
        <v>0</v>
      </c>
      <c r="N136" s="47">
        <v>0</v>
      </c>
    </row>
    <row r="137" spans="1:14" s="25" customFormat="1" ht="16.149999999999999" customHeight="1" x14ac:dyDescent="0.2">
      <c r="A137" s="447"/>
      <c r="B137" s="346"/>
      <c r="C137" s="348"/>
      <c r="D137" s="439"/>
      <c r="E137" s="348"/>
      <c r="F137" s="352"/>
      <c r="G137" s="352"/>
      <c r="H137" s="346"/>
      <c r="I137" s="346"/>
      <c r="J137" s="346"/>
      <c r="K137" s="47" t="s">
        <v>455</v>
      </c>
      <c r="L137" s="74">
        <v>44.57</v>
      </c>
      <c r="M137" s="47">
        <v>0</v>
      </c>
      <c r="N137" s="47">
        <v>0</v>
      </c>
    </row>
    <row r="138" spans="1:14" s="25" customFormat="1" ht="16.149999999999999" customHeight="1" x14ac:dyDescent="0.2">
      <c r="A138" s="345" t="s">
        <v>59</v>
      </c>
      <c r="B138" s="345" t="s">
        <v>382</v>
      </c>
      <c r="C138" s="347" t="s">
        <v>412</v>
      </c>
      <c r="D138" s="438" t="s">
        <v>557</v>
      </c>
      <c r="E138" s="347" t="s">
        <v>144</v>
      </c>
      <c r="F138" s="351" t="s">
        <v>98</v>
      </c>
      <c r="G138" s="351">
        <v>1</v>
      </c>
      <c r="H138" s="345" t="s">
        <v>275</v>
      </c>
      <c r="I138" s="345" t="s">
        <v>174</v>
      </c>
      <c r="J138" s="345" t="s">
        <v>174</v>
      </c>
      <c r="K138" s="47" t="s">
        <v>182</v>
      </c>
      <c r="L138" s="74">
        <v>29134.959999999999</v>
      </c>
      <c r="M138" s="47">
        <v>0</v>
      </c>
      <c r="N138" s="47">
        <v>0</v>
      </c>
    </row>
    <row r="139" spans="1:14" s="25" customFormat="1" ht="16.149999999999999" customHeight="1" x14ac:dyDescent="0.2">
      <c r="A139" s="447"/>
      <c r="B139" s="447"/>
      <c r="C139" s="448"/>
      <c r="D139" s="439"/>
      <c r="E139" s="448"/>
      <c r="F139" s="449"/>
      <c r="G139" s="449"/>
      <c r="H139" s="447"/>
      <c r="I139" s="447"/>
      <c r="J139" s="447"/>
      <c r="K139" s="47" t="s">
        <v>455</v>
      </c>
      <c r="L139" s="74">
        <v>7283.74</v>
      </c>
      <c r="M139" s="47">
        <v>0</v>
      </c>
      <c r="N139" s="47">
        <v>0</v>
      </c>
    </row>
    <row r="140" spans="1:14" s="25" customFormat="1" ht="22.5" customHeight="1" x14ac:dyDescent="0.2">
      <c r="A140" s="345" t="s">
        <v>59</v>
      </c>
      <c r="B140" s="345" t="s">
        <v>382</v>
      </c>
      <c r="C140" s="347" t="s">
        <v>415</v>
      </c>
      <c r="D140" s="438" t="s">
        <v>736</v>
      </c>
      <c r="E140" s="347" t="s">
        <v>144</v>
      </c>
      <c r="F140" s="351" t="s">
        <v>98</v>
      </c>
      <c r="G140" s="351">
        <v>1</v>
      </c>
      <c r="H140" s="345" t="s">
        <v>275</v>
      </c>
      <c r="I140" s="345" t="s">
        <v>174</v>
      </c>
      <c r="J140" s="345" t="s">
        <v>174</v>
      </c>
      <c r="K140" s="47" t="s">
        <v>182</v>
      </c>
      <c r="L140" s="74">
        <v>1418.63</v>
      </c>
      <c r="M140" s="47">
        <v>0</v>
      </c>
      <c r="N140" s="47">
        <v>0</v>
      </c>
    </row>
    <row r="141" spans="1:14" s="25" customFormat="1" ht="22.5" customHeight="1" x14ac:dyDescent="0.2">
      <c r="A141" s="447"/>
      <c r="B141" s="346"/>
      <c r="C141" s="348"/>
      <c r="D141" s="439"/>
      <c r="E141" s="348"/>
      <c r="F141" s="352"/>
      <c r="G141" s="352"/>
      <c r="H141" s="346"/>
      <c r="I141" s="346"/>
      <c r="J141" s="346"/>
      <c r="K141" s="47" t="s">
        <v>455</v>
      </c>
      <c r="L141" s="74">
        <v>354.66</v>
      </c>
      <c r="M141" s="47">
        <v>0</v>
      </c>
      <c r="N141" s="47">
        <v>0</v>
      </c>
    </row>
    <row r="142" spans="1:14" s="25" customFormat="1" ht="16.149999999999999" customHeight="1" x14ac:dyDescent="0.2">
      <c r="A142" s="345" t="s">
        <v>59</v>
      </c>
      <c r="B142" s="345" t="s">
        <v>382</v>
      </c>
      <c r="C142" s="347" t="s">
        <v>425</v>
      </c>
      <c r="D142" s="438" t="s">
        <v>737</v>
      </c>
      <c r="E142" s="347" t="s">
        <v>144</v>
      </c>
      <c r="F142" s="351" t="s">
        <v>98</v>
      </c>
      <c r="G142" s="351">
        <v>1</v>
      </c>
      <c r="H142" s="345" t="s">
        <v>275</v>
      </c>
      <c r="I142" s="345" t="s">
        <v>174</v>
      </c>
      <c r="J142" s="345" t="s">
        <v>174</v>
      </c>
      <c r="K142" s="47" t="s">
        <v>182</v>
      </c>
      <c r="L142" s="74">
        <v>2377.4299999999998</v>
      </c>
      <c r="M142" s="47">
        <v>0</v>
      </c>
      <c r="N142" s="47">
        <v>0</v>
      </c>
    </row>
    <row r="143" spans="1:14" s="25" customFormat="1" ht="16.149999999999999" customHeight="1" x14ac:dyDescent="0.2">
      <c r="A143" s="447"/>
      <c r="B143" s="447"/>
      <c r="C143" s="448"/>
      <c r="D143" s="439"/>
      <c r="E143" s="448"/>
      <c r="F143" s="449"/>
      <c r="G143" s="449"/>
      <c r="H143" s="447"/>
      <c r="I143" s="447"/>
      <c r="J143" s="447"/>
      <c r="K143" s="47" t="s">
        <v>455</v>
      </c>
      <c r="L143" s="74">
        <v>594.36</v>
      </c>
      <c r="M143" s="47">
        <v>0</v>
      </c>
      <c r="N143" s="47">
        <v>0</v>
      </c>
    </row>
    <row r="144" spans="1:14" s="25" customFormat="1" ht="16.149999999999999" customHeight="1" x14ac:dyDescent="0.2">
      <c r="A144" s="345" t="s">
        <v>59</v>
      </c>
      <c r="B144" s="345" t="s">
        <v>382</v>
      </c>
      <c r="C144" s="347" t="s">
        <v>132</v>
      </c>
      <c r="D144" s="438" t="s">
        <v>558</v>
      </c>
      <c r="E144" s="347" t="s">
        <v>144</v>
      </c>
      <c r="F144" s="351" t="s">
        <v>98</v>
      </c>
      <c r="G144" s="351">
        <v>1</v>
      </c>
      <c r="H144" s="345" t="s">
        <v>275</v>
      </c>
      <c r="I144" s="345" t="s">
        <v>174</v>
      </c>
      <c r="J144" s="345" t="s">
        <v>174</v>
      </c>
      <c r="K144" s="47" t="s">
        <v>182</v>
      </c>
      <c r="L144" s="74">
        <v>2375.96</v>
      </c>
      <c r="M144" s="47">
        <v>0</v>
      </c>
      <c r="N144" s="47">
        <v>0</v>
      </c>
    </row>
    <row r="145" spans="1:14" s="25" customFormat="1" ht="16.149999999999999" customHeight="1" x14ac:dyDescent="0.2">
      <c r="A145" s="447"/>
      <c r="B145" s="447"/>
      <c r="C145" s="448"/>
      <c r="D145" s="439"/>
      <c r="E145" s="448"/>
      <c r="F145" s="449"/>
      <c r="G145" s="449"/>
      <c r="H145" s="447"/>
      <c r="I145" s="447"/>
      <c r="J145" s="447"/>
      <c r="K145" s="47" t="s">
        <v>455</v>
      </c>
      <c r="L145" s="74">
        <v>593.99</v>
      </c>
      <c r="M145" s="47">
        <v>0</v>
      </c>
      <c r="N145" s="47">
        <v>0</v>
      </c>
    </row>
    <row r="146" spans="1:14" s="25" customFormat="1" ht="16.149999999999999" customHeight="1" x14ac:dyDescent="0.2">
      <c r="A146" s="345" t="s">
        <v>59</v>
      </c>
      <c r="B146" s="345" t="s">
        <v>382</v>
      </c>
      <c r="C146" s="347" t="s">
        <v>424</v>
      </c>
      <c r="D146" s="438" t="s">
        <v>413</v>
      </c>
      <c r="E146" s="347" t="s">
        <v>144</v>
      </c>
      <c r="F146" s="351" t="s">
        <v>98</v>
      </c>
      <c r="G146" s="351">
        <v>1</v>
      </c>
      <c r="H146" s="345" t="s">
        <v>275</v>
      </c>
      <c r="I146" s="345" t="s">
        <v>174</v>
      </c>
      <c r="J146" s="345" t="s">
        <v>174</v>
      </c>
      <c r="K146" s="47" t="s">
        <v>182</v>
      </c>
      <c r="L146" s="74">
        <v>625.29600000000005</v>
      </c>
      <c r="M146" s="47">
        <v>0</v>
      </c>
      <c r="N146" s="47">
        <v>0</v>
      </c>
    </row>
    <row r="147" spans="1:14" s="25" customFormat="1" ht="16.149999999999999" customHeight="1" x14ac:dyDescent="0.2">
      <c r="A147" s="447"/>
      <c r="B147" s="346"/>
      <c r="C147" s="348"/>
      <c r="D147" s="439"/>
      <c r="E147" s="348"/>
      <c r="F147" s="352"/>
      <c r="G147" s="352"/>
      <c r="H147" s="346"/>
      <c r="I147" s="346"/>
      <c r="J147" s="346"/>
      <c r="K147" s="47" t="s">
        <v>455</v>
      </c>
      <c r="L147" s="74">
        <v>156.32400000000001</v>
      </c>
      <c r="M147" s="47">
        <v>0</v>
      </c>
      <c r="N147" s="47">
        <v>0</v>
      </c>
    </row>
    <row r="148" spans="1:14" s="25" customFormat="1" ht="16.149999999999999" customHeight="1" x14ac:dyDescent="0.2">
      <c r="A148" s="345" t="s">
        <v>59</v>
      </c>
      <c r="B148" s="345" t="s">
        <v>382</v>
      </c>
      <c r="C148" s="347" t="s">
        <v>559</v>
      </c>
      <c r="D148" s="438" t="s">
        <v>601</v>
      </c>
      <c r="E148" s="347" t="s">
        <v>144</v>
      </c>
      <c r="F148" s="351" t="s">
        <v>98</v>
      </c>
      <c r="G148" s="351">
        <v>1</v>
      </c>
      <c r="H148" s="345" t="s">
        <v>275</v>
      </c>
      <c r="I148" s="345" t="s">
        <v>174</v>
      </c>
      <c r="J148" s="345" t="s">
        <v>174</v>
      </c>
      <c r="K148" s="47" t="s">
        <v>182</v>
      </c>
      <c r="L148" s="74">
        <v>991.56</v>
      </c>
      <c r="M148" s="47">
        <v>0</v>
      </c>
      <c r="N148" s="47">
        <v>0</v>
      </c>
    </row>
    <row r="149" spans="1:14" s="25" customFormat="1" ht="16.149999999999999" customHeight="1" x14ac:dyDescent="0.2">
      <c r="A149" s="447"/>
      <c r="B149" s="346"/>
      <c r="C149" s="348"/>
      <c r="D149" s="439"/>
      <c r="E149" s="348"/>
      <c r="F149" s="352"/>
      <c r="G149" s="352"/>
      <c r="H149" s="346"/>
      <c r="I149" s="346"/>
      <c r="J149" s="346"/>
      <c r="K149" s="47" t="s">
        <v>455</v>
      </c>
      <c r="L149" s="74">
        <v>247.89</v>
      </c>
      <c r="M149" s="47">
        <v>0</v>
      </c>
      <c r="N149" s="47">
        <v>0</v>
      </c>
    </row>
    <row r="150" spans="1:14" s="25" customFormat="1" ht="16.149999999999999" customHeight="1" x14ac:dyDescent="0.2">
      <c r="A150" s="345" t="s">
        <v>59</v>
      </c>
      <c r="B150" s="345" t="s">
        <v>382</v>
      </c>
      <c r="C150" s="347" t="s">
        <v>232</v>
      </c>
      <c r="D150" s="438" t="s">
        <v>436</v>
      </c>
      <c r="E150" s="347" t="s">
        <v>144</v>
      </c>
      <c r="F150" s="351" t="s">
        <v>98</v>
      </c>
      <c r="G150" s="351">
        <v>1</v>
      </c>
      <c r="H150" s="345" t="s">
        <v>275</v>
      </c>
      <c r="I150" s="345" t="s">
        <v>174</v>
      </c>
      <c r="J150" s="345" t="s">
        <v>174</v>
      </c>
      <c r="K150" s="47" t="s">
        <v>182</v>
      </c>
      <c r="L150" s="74">
        <v>889.33600000000001</v>
      </c>
      <c r="M150" s="47">
        <v>0</v>
      </c>
      <c r="N150" s="47">
        <v>0</v>
      </c>
    </row>
    <row r="151" spans="1:14" s="25" customFormat="1" ht="16.149999999999999" customHeight="1" x14ac:dyDescent="0.2">
      <c r="A151" s="447"/>
      <c r="B151" s="346"/>
      <c r="C151" s="348"/>
      <c r="D151" s="439"/>
      <c r="E151" s="348"/>
      <c r="F151" s="352"/>
      <c r="G151" s="352"/>
      <c r="H151" s="346"/>
      <c r="I151" s="346"/>
      <c r="J151" s="346"/>
      <c r="K151" s="47" t="s">
        <v>455</v>
      </c>
      <c r="L151" s="74">
        <v>222.334</v>
      </c>
      <c r="M151" s="47">
        <v>0</v>
      </c>
      <c r="N151" s="47">
        <v>0</v>
      </c>
    </row>
    <row r="152" spans="1:14" s="25" customFormat="1" ht="16.149999999999999" customHeight="1" x14ac:dyDescent="0.2">
      <c r="A152" s="345" t="s">
        <v>59</v>
      </c>
      <c r="B152" s="345" t="s">
        <v>382</v>
      </c>
      <c r="C152" s="347" t="s">
        <v>647</v>
      </c>
      <c r="D152" s="438" t="s">
        <v>645</v>
      </c>
      <c r="E152" s="347" t="s">
        <v>144</v>
      </c>
      <c r="F152" s="351" t="s">
        <v>98</v>
      </c>
      <c r="G152" s="351">
        <v>1</v>
      </c>
      <c r="H152" s="345" t="s">
        <v>275</v>
      </c>
      <c r="I152" s="345" t="s">
        <v>174</v>
      </c>
      <c r="J152" s="345" t="s">
        <v>174</v>
      </c>
      <c r="K152" s="47" t="s">
        <v>182</v>
      </c>
      <c r="L152" s="74">
        <v>978.69</v>
      </c>
      <c r="M152" s="47">
        <v>0</v>
      </c>
      <c r="N152" s="47">
        <v>0</v>
      </c>
    </row>
    <row r="153" spans="1:14" s="25" customFormat="1" ht="16.149999999999999" customHeight="1" x14ac:dyDescent="0.2">
      <c r="A153" s="447"/>
      <c r="B153" s="346"/>
      <c r="C153" s="348"/>
      <c r="D153" s="439"/>
      <c r="E153" s="348"/>
      <c r="F153" s="352"/>
      <c r="G153" s="352"/>
      <c r="H153" s="346"/>
      <c r="I153" s="346"/>
      <c r="J153" s="346"/>
      <c r="K153" s="47" t="s">
        <v>455</v>
      </c>
      <c r="L153" s="74">
        <v>244.67</v>
      </c>
      <c r="M153" s="47">
        <v>0</v>
      </c>
      <c r="N153" s="47">
        <v>0</v>
      </c>
    </row>
    <row r="154" spans="1:14" s="25" customFormat="1" ht="16.149999999999999" customHeight="1" x14ac:dyDescent="0.2">
      <c r="A154" s="345" t="s">
        <v>59</v>
      </c>
      <c r="B154" s="345" t="s">
        <v>382</v>
      </c>
      <c r="C154" s="347" t="s">
        <v>217</v>
      </c>
      <c r="D154" s="438" t="s">
        <v>437</v>
      </c>
      <c r="E154" s="347" t="s">
        <v>144</v>
      </c>
      <c r="F154" s="351" t="s">
        <v>98</v>
      </c>
      <c r="G154" s="351">
        <v>1</v>
      </c>
      <c r="H154" s="345" t="s">
        <v>275</v>
      </c>
      <c r="I154" s="345" t="s">
        <v>174</v>
      </c>
      <c r="J154" s="345" t="s">
        <v>174</v>
      </c>
      <c r="K154" s="47" t="s">
        <v>182</v>
      </c>
      <c r="L154" s="74">
        <v>945.04</v>
      </c>
      <c r="M154" s="47">
        <v>0</v>
      </c>
      <c r="N154" s="47">
        <v>0</v>
      </c>
    </row>
    <row r="155" spans="1:14" s="25" customFormat="1" ht="16.149999999999999" customHeight="1" x14ac:dyDescent="0.2">
      <c r="A155" s="447"/>
      <c r="B155" s="346"/>
      <c r="C155" s="348"/>
      <c r="D155" s="439"/>
      <c r="E155" s="348"/>
      <c r="F155" s="352"/>
      <c r="G155" s="352"/>
      <c r="H155" s="346"/>
      <c r="I155" s="346"/>
      <c r="J155" s="346"/>
      <c r="K155" s="47" t="s">
        <v>455</v>
      </c>
      <c r="L155" s="74">
        <v>236.26</v>
      </c>
      <c r="M155" s="47">
        <v>0</v>
      </c>
      <c r="N155" s="47">
        <v>0</v>
      </c>
    </row>
    <row r="156" spans="1:14" s="25" customFormat="1" ht="29.25" customHeight="1" x14ac:dyDescent="0.2">
      <c r="A156" s="345" t="s">
        <v>59</v>
      </c>
      <c r="B156" s="345" t="s">
        <v>382</v>
      </c>
      <c r="C156" s="347" t="s">
        <v>264</v>
      </c>
      <c r="D156" s="438" t="s">
        <v>560</v>
      </c>
      <c r="E156" s="347" t="s">
        <v>144</v>
      </c>
      <c r="F156" s="351" t="s">
        <v>98</v>
      </c>
      <c r="G156" s="351">
        <v>1</v>
      </c>
      <c r="H156" s="345" t="s">
        <v>275</v>
      </c>
      <c r="I156" s="345" t="s">
        <v>174</v>
      </c>
      <c r="J156" s="345" t="s">
        <v>174</v>
      </c>
      <c r="K156" s="47" t="s">
        <v>182</v>
      </c>
      <c r="L156" s="74">
        <v>16732.62</v>
      </c>
      <c r="M156" s="47">
        <v>0</v>
      </c>
      <c r="N156" s="47">
        <v>0</v>
      </c>
    </row>
    <row r="157" spans="1:14" s="25" customFormat="1" ht="27" customHeight="1" x14ac:dyDescent="0.2">
      <c r="A157" s="447"/>
      <c r="B157" s="447"/>
      <c r="C157" s="448"/>
      <c r="D157" s="439"/>
      <c r="E157" s="448"/>
      <c r="F157" s="449"/>
      <c r="G157" s="449"/>
      <c r="H157" s="447"/>
      <c r="I157" s="447"/>
      <c r="J157" s="447"/>
      <c r="K157" s="47" t="s">
        <v>455</v>
      </c>
      <c r="L157" s="74">
        <v>4183.1499999999996</v>
      </c>
      <c r="M157" s="47">
        <v>0</v>
      </c>
      <c r="N157" s="47">
        <v>0</v>
      </c>
    </row>
    <row r="158" spans="1:14" s="25" customFormat="1" ht="16.149999999999999" customHeight="1" x14ac:dyDescent="0.2">
      <c r="A158" s="345" t="s">
        <v>59</v>
      </c>
      <c r="B158" s="345" t="s">
        <v>382</v>
      </c>
      <c r="C158" s="347" t="s">
        <v>423</v>
      </c>
      <c r="D158" s="438" t="s">
        <v>438</v>
      </c>
      <c r="E158" s="347" t="s">
        <v>144</v>
      </c>
      <c r="F158" s="351" t="s">
        <v>98</v>
      </c>
      <c r="G158" s="351">
        <v>1</v>
      </c>
      <c r="H158" s="345" t="s">
        <v>275</v>
      </c>
      <c r="I158" s="345" t="s">
        <v>174</v>
      </c>
      <c r="J158" s="345" t="s">
        <v>174</v>
      </c>
      <c r="K158" s="47" t="s">
        <v>182</v>
      </c>
      <c r="L158" s="74">
        <v>1203.5933299999999</v>
      </c>
      <c r="M158" s="47">
        <v>0</v>
      </c>
      <c r="N158" s="47">
        <v>0</v>
      </c>
    </row>
    <row r="159" spans="1:14" s="25" customFormat="1" ht="16.149999999999999" customHeight="1" x14ac:dyDescent="0.2">
      <c r="A159" s="447"/>
      <c r="B159" s="346"/>
      <c r="C159" s="348"/>
      <c r="D159" s="439"/>
      <c r="E159" s="348"/>
      <c r="F159" s="352"/>
      <c r="G159" s="352"/>
      <c r="H159" s="346"/>
      <c r="I159" s="346"/>
      <c r="J159" s="346"/>
      <c r="K159" s="47" t="s">
        <v>455</v>
      </c>
      <c r="L159" s="74">
        <v>300.89832999999999</v>
      </c>
      <c r="M159" s="47">
        <v>0</v>
      </c>
      <c r="N159" s="47">
        <v>0</v>
      </c>
    </row>
    <row r="160" spans="1:14" s="25" customFormat="1" ht="16.149999999999999" customHeight="1" x14ac:dyDescent="0.2">
      <c r="A160" s="345" t="s">
        <v>59</v>
      </c>
      <c r="B160" s="345" t="s">
        <v>382</v>
      </c>
      <c r="C160" s="347" t="s">
        <v>422</v>
      </c>
      <c r="D160" s="438" t="s">
        <v>738</v>
      </c>
      <c r="E160" s="347" t="s">
        <v>144</v>
      </c>
      <c r="F160" s="351" t="s">
        <v>98</v>
      </c>
      <c r="G160" s="351">
        <v>1</v>
      </c>
      <c r="H160" s="345" t="s">
        <v>275</v>
      </c>
      <c r="I160" s="345" t="s">
        <v>174</v>
      </c>
      <c r="J160" s="345" t="s">
        <v>174</v>
      </c>
      <c r="K160" s="47" t="s">
        <v>182</v>
      </c>
      <c r="L160" s="74">
        <v>1830.46</v>
      </c>
      <c r="M160" s="47">
        <v>0</v>
      </c>
      <c r="N160" s="47">
        <v>0</v>
      </c>
    </row>
    <row r="161" spans="1:14" s="25" customFormat="1" ht="16.149999999999999" customHeight="1" x14ac:dyDescent="0.2">
      <c r="A161" s="447"/>
      <c r="B161" s="346"/>
      <c r="C161" s="348"/>
      <c r="D161" s="439"/>
      <c r="E161" s="348"/>
      <c r="F161" s="352"/>
      <c r="G161" s="352"/>
      <c r="H161" s="346"/>
      <c r="I161" s="346"/>
      <c r="J161" s="346"/>
      <c r="K161" s="47" t="s">
        <v>455</v>
      </c>
      <c r="L161" s="74">
        <v>457.61</v>
      </c>
      <c r="M161" s="47">
        <v>0</v>
      </c>
      <c r="N161" s="47">
        <v>0</v>
      </c>
    </row>
    <row r="162" spans="1:14" s="25" customFormat="1" ht="16.149999999999999" customHeight="1" x14ac:dyDescent="0.2">
      <c r="A162" s="345" t="s">
        <v>59</v>
      </c>
      <c r="B162" s="345" t="s">
        <v>382</v>
      </c>
      <c r="C162" s="347" t="s">
        <v>408</v>
      </c>
      <c r="D162" s="438" t="s">
        <v>644</v>
      </c>
      <c r="E162" s="347" t="s">
        <v>144</v>
      </c>
      <c r="F162" s="351" t="s">
        <v>98</v>
      </c>
      <c r="G162" s="351">
        <v>1</v>
      </c>
      <c r="H162" s="345" t="s">
        <v>275</v>
      </c>
      <c r="I162" s="345" t="s">
        <v>174</v>
      </c>
      <c r="J162" s="345" t="s">
        <v>174</v>
      </c>
      <c r="K162" s="47" t="s">
        <v>182</v>
      </c>
      <c r="L162" s="74">
        <v>1622.64</v>
      </c>
      <c r="M162" s="47">
        <v>0</v>
      </c>
      <c r="N162" s="47">
        <v>0</v>
      </c>
    </row>
    <row r="163" spans="1:14" s="25" customFormat="1" ht="16.149999999999999" customHeight="1" x14ac:dyDescent="0.2">
      <c r="A163" s="447"/>
      <c r="B163" s="346"/>
      <c r="C163" s="348"/>
      <c r="D163" s="439"/>
      <c r="E163" s="348"/>
      <c r="F163" s="352"/>
      <c r="G163" s="352"/>
      <c r="H163" s="346"/>
      <c r="I163" s="346"/>
      <c r="J163" s="346"/>
      <c r="K163" s="47" t="s">
        <v>455</v>
      </c>
      <c r="L163" s="74">
        <v>405.66</v>
      </c>
      <c r="M163" s="47">
        <v>0</v>
      </c>
      <c r="N163" s="47">
        <v>0</v>
      </c>
    </row>
    <row r="164" spans="1:14" s="25" customFormat="1" ht="16.149999999999999" customHeight="1" x14ac:dyDescent="0.2">
      <c r="A164" s="345" t="s">
        <v>59</v>
      </c>
      <c r="B164" s="345" t="s">
        <v>382</v>
      </c>
      <c r="C164" s="430" t="s">
        <v>561</v>
      </c>
      <c r="D164" s="349" t="s">
        <v>739</v>
      </c>
      <c r="E164" s="347" t="s">
        <v>144</v>
      </c>
      <c r="F164" s="351" t="s">
        <v>98</v>
      </c>
      <c r="G164" s="351">
        <v>1</v>
      </c>
      <c r="H164" s="345" t="s">
        <v>275</v>
      </c>
      <c r="I164" s="345" t="s">
        <v>174</v>
      </c>
      <c r="J164" s="345" t="s">
        <v>174</v>
      </c>
      <c r="K164" s="47" t="s">
        <v>182</v>
      </c>
      <c r="L164" s="74">
        <v>5386.45</v>
      </c>
      <c r="M164" s="47">
        <v>0</v>
      </c>
      <c r="N164" s="47">
        <v>0</v>
      </c>
    </row>
    <row r="165" spans="1:14" s="25" customFormat="1" ht="16.149999999999999" customHeight="1" x14ac:dyDescent="0.2">
      <c r="A165" s="447"/>
      <c r="B165" s="346"/>
      <c r="C165" s="432"/>
      <c r="D165" s="350"/>
      <c r="E165" s="348"/>
      <c r="F165" s="352"/>
      <c r="G165" s="352"/>
      <c r="H165" s="346"/>
      <c r="I165" s="346"/>
      <c r="J165" s="346"/>
      <c r="K165" s="47" t="s">
        <v>455</v>
      </c>
      <c r="L165" s="74">
        <v>1346.61</v>
      </c>
      <c r="M165" s="47">
        <v>0</v>
      </c>
      <c r="N165" s="47">
        <v>0</v>
      </c>
    </row>
    <row r="166" spans="1:14" s="25" customFormat="1" ht="16.149999999999999" customHeight="1" x14ac:dyDescent="0.2">
      <c r="A166" s="345" t="s">
        <v>59</v>
      </c>
      <c r="B166" s="345" t="s">
        <v>382</v>
      </c>
      <c r="C166" s="347" t="s">
        <v>223</v>
      </c>
      <c r="D166" s="438" t="s">
        <v>740</v>
      </c>
      <c r="E166" s="347" t="s">
        <v>144</v>
      </c>
      <c r="F166" s="351" t="s">
        <v>98</v>
      </c>
      <c r="G166" s="351">
        <v>1</v>
      </c>
      <c r="H166" s="345" t="s">
        <v>275</v>
      </c>
      <c r="I166" s="345" t="s">
        <v>174</v>
      </c>
      <c r="J166" s="345" t="s">
        <v>174</v>
      </c>
      <c r="K166" s="47" t="s">
        <v>182</v>
      </c>
      <c r="L166" s="74">
        <v>1781.72</v>
      </c>
      <c r="M166" s="47">
        <v>0</v>
      </c>
      <c r="N166" s="47">
        <v>0</v>
      </c>
    </row>
    <row r="167" spans="1:14" s="25" customFormat="1" ht="16.149999999999999" customHeight="1" x14ac:dyDescent="0.2">
      <c r="A167" s="447"/>
      <c r="B167" s="346"/>
      <c r="C167" s="348"/>
      <c r="D167" s="439"/>
      <c r="E167" s="348"/>
      <c r="F167" s="352"/>
      <c r="G167" s="352"/>
      <c r="H167" s="346"/>
      <c r="I167" s="346"/>
      <c r="J167" s="346"/>
      <c r="K167" s="47" t="s">
        <v>455</v>
      </c>
      <c r="L167" s="74">
        <v>445.43</v>
      </c>
      <c r="M167" s="47">
        <v>0</v>
      </c>
      <c r="N167" s="47">
        <v>0</v>
      </c>
    </row>
    <row r="168" spans="1:14" s="25" customFormat="1" ht="30" customHeight="1" x14ac:dyDescent="0.2">
      <c r="A168" s="345" t="s">
        <v>59</v>
      </c>
      <c r="B168" s="345" t="s">
        <v>382</v>
      </c>
      <c r="C168" s="347" t="s">
        <v>224</v>
      </c>
      <c r="D168" s="438" t="s">
        <v>741</v>
      </c>
      <c r="E168" s="347" t="s">
        <v>144</v>
      </c>
      <c r="F168" s="351" t="s">
        <v>98</v>
      </c>
      <c r="G168" s="351">
        <v>1</v>
      </c>
      <c r="H168" s="345" t="s">
        <v>275</v>
      </c>
      <c r="I168" s="345" t="s">
        <v>174</v>
      </c>
      <c r="J168" s="345" t="s">
        <v>174</v>
      </c>
      <c r="K168" s="47" t="s">
        <v>182</v>
      </c>
      <c r="L168" s="74">
        <v>2384.87</v>
      </c>
      <c r="M168" s="47">
        <v>0</v>
      </c>
      <c r="N168" s="47">
        <v>0</v>
      </c>
    </row>
    <row r="169" spans="1:14" s="25" customFormat="1" ht="27" customHeight="1" x14ac:dyDescent="0.2">
      <c r="A169" s="447"/>
      <c r="B169" s="447"/>
      <c r="C169" s="448"/>
      <c r="D169" s="439"/>
      <c r="E169" s="448"/>
      <c r="F169" s="449"/>
      <c r="G169" s="449"/>
      <c r="H169" s="447"/>
      <c r="I169" s="447"/>
      <c r="J169" s="447"/>
      <c r="K169" s="47" t="s">
        <v>455</v>
      </c>
      <c r="L169" s="74">
        <v>596.22</v>
      </c>
      <c r="M169" s="47">
        <v>0</v>
      </c>
      <c r="N169" s="47">
        <v>0</v>
      </c>
    </row>
    <row r="170" spans="1:14" s="25" customFormat="1" ht="17.25" customHeight="1" x14ac:dyDescent="0.2">
      <c r="A170" s="345" t="s">
        <v>59</v>
      </c>
      <c r="B170" s="345" t="s">
        <v>382</v>
      </c>
      <c r="C170" s="347" t="s">
        <v>494</v>
      </c>
      <c r="D170" s="438" t="s">
        <v>495</v>
      </c>
      <c r="E170" s="347" t="s">
        <v>144</v>
      </c>
      <c r="F170" s="351" t="s">
        <v>98</v>
      </c>
      <c r="G170" s="351">
        <v>1</v>
      </c>
      <c r="H170" s="345" t="s">
        <v>275</v>
      </c>
      <c r="I170" s="345" t="s">
        <v>174</v>
      </c>
      <c r="J170" s="345" t="s">
        <v>174</v>
      </c>
      <c r="K170" s="47" t="s">
        <v>182</v>
      </c>
      <c r="L170" s="74">
        <v>712</v>
      </c>
      <c r="M170" s="47">
        <v>0</v>
      </c>
      <c r="N170" s="47">
        <v>0</v>
      </c>
    </row>
    <row r="171" spans="1:14" s="25" customFormat="1" ht="17.25" customHeight="1" x14ac:dyDescent="0.2">
      <c r="A171" s="346"/>
      <c r="B171" s="346"/>
      <c r="C171" s="348"/>
      <c r="D171" s="439"/>
      <c r="E171" s="348"/>
      <c r="F171" s="352"/>
      <c r="G171" s="352"/>
      <c r="H171" s="346"/>
      <c r="I171" s="346"/>
      <c r="J171" s="346"/>
      <c r="K171" s="47" t="s">
        <v>455</v>
      </c>
      <c r="L171" s="74">
        <v>178</v>
      </c>
      <c r="M171" s="47">
        <v>0</v>
      </c>
      <c r="N171" s="47">
        <v>0</v>
      </c>
    </row>
    <row r="172" spans="1:14" s="25" customFormat="1" ht="17.25" customHeight="1" x14ac:dyDescent="0.2">
      <c r="A172" s="345" t="s">
        <v>59</v>
      </c>
      <c r="B172" s="345" t="s">
        <v>382</v>
      </c>
      <c r="C172" s="347" t="s">
        <v>260</v>
      </c>
      <c r="D172" s="438" t="s">
        <v>563</v>
      </c>
      <c r="E172" s="347" t="s">
        <v>144</v>
      </c>
      <c r="F172" s="351" t="s">
        <v>98</v>
      </c>
      <c r="G172" s="351">
        <v>1</v>
      </c>
      <c r="H172" s="345" t="s">
        <v>275</v>
      </c>
      <c r="I172" s="345" t="s">
        <v>174</v>
      </c>
      <c r="J172" s="345" t="s">
        <v>174</v>
      </c>
      <c r="K172" s="47" t="s">
        <v>182</v>
      </c>
      <c r="L172" s="74">
        <v>780.70079999999996</v>
      </c>
      <c r="M172" s="47">
        <v>0</v>
      </c>
      <c r="N172" s="47">
        <v>0</v>
      </c>
    </row>
    <row r="173" spans="1:14" s="25" customFormat="1" ht="17.25" customHeight="1" x14ac:dyDescent="0.2">
      <c r="A173" s="346"/>
      <c r="B173" s="346"/>
      <c r="C173" s="348"/>
      <c r="D173" s="439"/>
      <c r="E173" s="348"/>
      <c r="F173" s="352"/>
      <c r="G173" s="352"/>
      <c r="H173" s="346"/>
      <c r="I173" s="346"/>
      <c r="J173" s="346"/>
      <c r="K173" s="47" t="s">
        <v>455</v>
      </c>
      <c r="L173" s="74">
        <v>195.17519999999999</v>
      </c>
      <c r="M173" s="47">
        <v>0</v>
      </c>
      <c r="N173" s="47">
        <v>0</v>
      </c>
    </row>
    <row r="174" spans="1:14" s="25" customFormat="1" ht="16.149999999999999" customHeight="1" x14ac:dyDescent="0.2">
      <c r="A174" s="345" t="s">
        <v>59</v>
      </c>
      <c r="B174" s="345" t="s">
        <v>382</v>
      </c>
      <c r="C174" s="347" t="s">
        <v>421</v>
      </c>
      <c r="D174" s="438" t="s">
        <v>562</v>
      </c>
      <c r="E174" s="347" t="s">
        <v>144</v>
      </c>
      <c r="F174" s="351" t="s">
        <v>98</v>
      </c>
      <c r="G174" s="351">
        <v>1</v>
      </c>
      <c r="H174" s="345" t="s">
        <v>275</v>
      </c>
      <c r="I174" s="345" t="s">
        <v>174</v>
      </c>
      <c r="J174" s="345" t="s">
        <v>174</v>
      </c>
      <c r="K174" s="47" t="s">
        <v>182</v>
      </c>
      <c r="L174" s="74">
        <v>1916.82</v>
      </c>
      <c r="M174" s="47">
        <v>0</v>
      </c>
      <c r="N174" s="47">
        <v>0</v>
      </c>
    </row>
    <row r="175" spans="1:14" s="25" customFormat="1" ht="16.149999999999999" customHeight="1" x14ac:dyDescent="0.2">
      <c r="A175" s="447"/>
      <c r="B175" s="447"/>
      <c r="C175" s="448"/>
      <c r="D175" s="439"/>
      <c r="E175" s="448"/>
      <c r="F175" s="449"/>
      <c r="G175" s="449"/>
      <c r="H175" s="447"/>
      <c r="I175" s="447"/>
      <c r="J175" s="447"/>
      <c r="K175" s="47" t="s">
        <v>455</v>
      </c>
      <c r="L175" s="74">
        <v>479.20639999999997</v>
      </c>
      <c r="M175" s="47">
        <v>0</v>
      </c>
      <c r="N175" s="47">
        <v>0</v>
      </c>
    </row>
    <row r="176" spans="1:14" s="25" customFormat="1" ht="16.149999999999999" customHeight="1" x14ac:dyDescent="0.2">
      <c r="A176" s="345" t="s">
        <v>59</v>
      </c>
      <c r="B176" s="345" t="s">
        <v>382</v>
      </c>
      <c r="C176" s="347" t="s">
        <v>420</v>
      </c>
      <c r="D176" s="438" t="s">
        <v>564</v>
      </c>
      <c r="E176" s="347" t="s">
        <v>144</v>
      </c>
      <c r="F176" s="351" t="s">
        <v>98</v>
      </c>
      <c r="G176" s="351">
        <v>1</v>
      </c>
      <c r="H176" s="345" t="s">
        <v>275</v>
      </c>
      <c r="I176" s="345" t="s">
        <v>174</v>
      </c>
      <c r="J176" s="345" t="s">
        <v>174</v>
      </c>
      <c r="K176" s="47" t="s">
        <v>182</v>
      </c>
      <c r="L176" s="74">
        <v>2394.0461300000002</v>
      </c>
      <c r="M176" s="47">
        <v>0</v>
      </c>
      <c r="N176" s="47">
        <v>0</v>
      </c>
    </row>
    <row r="177" spans="1:14" s="25" customFormat="1" ht="16.149999999999999" customHeight="1" x14ac:dyDescent="0.2">
      <c r="A177" s="447"/>
      <c r="B177" s="447"/>
      <c r="C177" s="448"/>
      <c r="D177" s="439"/>
      <c r="E177" s="448"/>
      <c r="F177" s="449"/>
      <c r="G177" s="449"/>
      <c r="H177" s="447"/>
      <c r="I177" s="447"/>
      <c r="J177" s="447"/>
      <c r="K177" s="47" t="s">
        <v>455</v>
      </c>
      <c r="L177" s="74">
        <v>598.51152999999999</v>
      </c>
      <c r="M177" s="47">
        <v>0</v>
      </c>
      <c r="N177" s="47">
        <v>0</v>
      </c>
    </row>
    <row r="178" spans="1:14" s="25" customFormat="1" ht="16.149999999999999" customHeight="1" x14ac:dyDescent="0.2">
      <c r="A178" s="345" t="s">
        <v>59</v>
      </c>
      <c r="B178" s="345" t="s">
        <v>382</v>
      </c>
      <c r="C178" s="347" t="s">
        <v>388</v>
      </c>
      <c r="D178" s="438" t="s">
        <v>439</v>
      </c>
      <c r="E178" s="347" t="s">
        <v>144</v>
      </c>
      <c r="F178" s="351" t="s">
        <v>98</v>
      </c>
      <c r="G178" s="351">
        <v>1</v>
      </c>
      <c r="H178" s="345" t="s">
        <v>275</v>
      </c>
      <c r="I178" s="345" t="s">
        <v>174</v>
      </c>
      <c r="J178" s="345" t="s">
        <v>174</v>
      </c>
      <c r="K178" s="47" t="s">
        <v>182</v>
      </c>
      <c r="L178" s="74">
        <v>1369.91</v>
      </c>
      <c r="M178" s="47">
        <v>0</v>
      </c>
      <c r="N178" s="47">
        <v>0</v>
      </c>
    </row>
    <row r="179" spans="1:14" s="25" customFormat="1" ht="16.149999999999999" customHeight="1" x14ac:dyDescent="0.2">
      <c r="A179" s="447"/>
      <c r="B179" s="346"/>
      <c r="C179" s="348"/>
      <c r="D179" s="439"/>
      <c r="E179" s="348"/>
      <c r="F179" s="352"/>
      <c r="G179" s="352"/>
      <c r="H179" s="346"/>
      <c r="I179" s="346"/>
      <c r="J179" s="346"/>
      <c r="K179" s="47" t="s">
        <v>455</v>
      </c>
      <c r="L179" s="74">
        <v>342.48</v>
      </c>
      <c r="M179" s="47">
        <v>0</v>
      </c>
      <c r="N179" s="47">
        <v>0</v>
      </c>
    </row>
    <row r="180" spans="1:14" s="25" customFormat="1" ht="16.149999999999999" customHeight="1" x14ac:dyDescent="0.2">
      <c r="A180" s="345" t="s">
        <v>59</v>
      </c>
      <c r="B180" s="345" t="s">
        <v>382</v>
      </c>
      <c r="C180" s="347" t="s">
        <v>261</v>
      </c>
      <c r="D180" s="438" t="s">
        <v>496</v>
      </c>
      <c r="E180" s="347" t="s">
        <v>144</v>
      </c>
      <c r="F180" s="351" t="s">
        <v>98</v>
      </c>
      <c r="G180" s="351">
        <v>1</v>
      </c>
      <c r="H180" s="345" t="s">
        <v>275</v>
      </c>
      <c r="I180" s="345" t="s">
        <v>174</v>
      </c>
      <c r="J180" s="345" t="s">
        <v>174</v>
      </c>
      <c r="K180" s="47" t="s">
        <v>182</v>
      </c>
      <c r="L180" s="74">
        <v>450.64</v>
      </c>
      <c r="M180" s="47">
        <v>0</v>
      </c>
      <c r="N180" s="47">
        <v>0</v>
      </c>
    </row>
    <row r="181" spans="1:14" s="25" customFormat="1" ht="16.149999999999999" customHeight="1" x14ac:dyDescent="0.2">
      <c r="A181" s="447"/>
      <c r="B181" s="346"/>
      <c r="C181" s="348"/>
      <c r="D181" s="439"/>
      <c r="E181" s="348"/>
      <c r="F181" s="352"/>
      <c r="G181" s="352"/>
      <c r="H181" s="346"/>
      <c r="I181" s="346"/>
      <c r="J181" s="346"/>
      <c r="K181" s="47" t="s">
        <v>455</v>
      </c>
      <c r="L181" s="74">
        <v>112.66</v>
      </c>
      <c r="M181" s="47">
        <v>0</v>
      </c>
      <c r="N181" s="47">
        <v>0</v>
      </c>
    </row>
    <row r="182" spans="1:14" s="25" customFormat="1" ht="15.75" customHeight="1" x14ac:dyDescent="0.2">
      <c r="A182" s="345" t="s">
        <v>59</v>
      </c>
      <c r="B182" s="345" t="s">
        <v>382</v>
      </c>
      <c r="C182" s="347" t="s">
        <v>385</v>
      </c>
      <c r="D182" s="438" t="s">
        <v>575</v>
      </c>
      <c r="E182" s="347" t="s">
        <v>144</v>
      </c>
      <c r="F182" s="351" t="s">
        <v>98</v>
      </c>
      <c r="G182" s="351">
        <v>1</v>
      </c>
      <c r="H182" s="345" t="s">
        <v>275</v>
      </c>
      <c r="I182" s="345" t="s">
        <v>174</v>
      </c>
      <c r="J182" s="345" t="s">
        <v>174</v>
      </c>
      <c r="K182" s="47" t="s">
        <v>182</v>
      </c>
      <c r="L182" s="74">
        <v>19386.419999999998</v>
      </c>
      <c r="M182" s="47">
        <v>0</v>
      </c>
      <c r="N182" s="47">
        <v>0</v>
      </c>
    </row>
    <row r="183" spans="1:14" s="25" customFormat="1" ht="16.149999999999999" customHeight="1" x14ac:dyDescent="0.2">
      <c r="A183" s="447"/>
      <c r="B183" s="346"/>
      <c r="C183" s="348"/>
      <c r="D183" s="439"/>
      <c r="E183" s="348"/>
      <c r="F183" s="352"/>
      <c r="G183" s="352"/>
      <c r="H183" s="346"/>
      <c r="I183" s="346"/>
      <c r="J183" s="346"/>
      <c r="K183" s="47" t="s">
        <v>455</v>
      </c>
      <c r="L183" s="74">
        <v>4846.6000000000004</v>
      </c>
      <c r="M183" s="47">
        <v>0</v>
      </c>
      <c r="N183" s="47">
        <v>0</v>
      </c>
    </row>
    <row r="184" spans="1:14" s="25" customFormat="1" ht="16.149999999999999" customHeight="1" x14ac:dyDescent="0.2">
      <c r="A184" s="345" t="s">
        <v>59</v>
      </c>
      <c r="B184" s="345" t="s">
        <v>382</v>
      </c>
      <c r="C184" s="347" t="s">
        <v>133</v>
      </c>
      <c r="D184" s="438" t="s">
        <v>645</v>
      </c>
      <c r="E184" s="347" t="s">
        <v>144</v>
      </c>
      <c r="F184" s="351" t="s">
        <v>98</v>
      </c>
      <c r="G184" s="351">
        <v>1</v>
      </c>
      <c r="H184" s="345" t="s">
        <v>275</v>
      </c>
      <c r="I184" s="345" t="s">
        <v>174</v>
      </c>
      <c r="J184" s="345" t="s">
        <v>174</v>
      </c>
      <c r="K184" s="47" t="s">
        <v>182</v>
      </c>
      <c r="L184" s="74">
        <v>978.69</v>
      </c>
      <c r="M184" s="47">
        <v>0</v>
      </c>
      <c r="N184" s="47">
        <v>0</v>
      </c>
    </row>
    <row r="185" spans="1:14" s="25" customFormat="1" ht="16.149999999999999" customHeight="1" x14ac:dyDescent="0.2">
      <c r="A185" s="447"/>
      <c r="B185" s="346"/>
      <c r="C185" s="348"/>
      <c r="D185" s="439"/>
      <c r="E185" s="348"/>
      <c r="F185" s="352"/>
      <c r="G185" s="352"/>
      <c r="H185" s="346"/>
      <c r="I185" s="346"/>
      <c r="J185" s="346"/>
      <c r="K185" s="47" t="s">
        <v>455</v>
      </c>
      <c r="L185" s="74">
        <v>244.67</v>
      </c>
      <c r="M185" s="47">
        <v>0</v>
      </c>
      <c r="N185" s="47">
        <v>0</v>
      </c>
    </row>
    <row r="186" spans="1:14" s="25" customFormat="1" ht="16.149999999999999" customHeight="1" x14ac:dyDescent="0.2">
      <c r="A186" s="345" t="s">
        <v>59</v>
      </c>
      <c r="B186" s="345" t="s">
        <v>382</v>
      </c>
      <c r="C186" s="347" t="s">
        <v>418</v>
      </c>
      <c r="D186" s="438" t="s">
        <v>419</v>
      </c>
      <c r="E186" s="347" t="s">
        <v>144</v>
      </c>
      <c r="F186" s="351" t="s">
        <v>98</v>
      </c>
      <c r="G186" s="351">
        <v>1</v>
      </c>
      <c r="H186" s="345" t="s">
        <v>275</v>
      </c>
      <c r="I186" s="345" t="s">
        <v>174</v>
      </c>
      <c r="J186" s="345" t="s">
        <v>174</v>
      </c>
      <c r="K186" s="47" t="s">
        <v>182</v>
      </c>
      <c r="L186" s="74">
        <v>380.59120000000001</v>
      </c>
      <c r="M186" s="47">
        <v>0</v>
      </c>
      <c r="N186" s="47">
        <v>0</v>
      </c>
    </row>
    <row r="187" spans="1:14" s="25" customFormat="1" ht="16.149999999999999" customHeight="1" x14ac:dyDescent="0.2">
      <c r="A187" s="447"/>
      <c r="B187" s="346"/>
      <c r="C187" s="348"/>
      <c r="D187" s="439"/>
      <c r="E187" s="348"/>
      <c r="F187" s="352"/>
      <c r="G187" s="352"/>
      <c r="H187" s="346"/>
      <c r="I187" s="346"/>
      <c r="J187" s="346"/>
      <c r="K187" s="47" t="s">
        <v>455</v>
      </c>
      <c r="L187" s="74">
        <v>95.147800000000004</v>
      </c>
      <c r="M187" s="47">
        <v>0</v>
      </c>
      <c r="N187" s="47">
        <v>0</v>
      </c>
    </row>
    <row r="188" spans="1:14" s="25" customFormat="1" ht="16.149999999999999" customHeight="1" x14ac:dyDescent="0.2">
      <c r="A188" s="345" t="s">
        <v>59</v>
      </c>
      <c r="B188" s="345" t="s">
        <v>382</v>
      </c>
      <c r="C188" s="347" t="s">
        <v>225</v>
      </c>
      <c r="D188" s="438" t="s">
        <v>742</v>
      </c>
      <c r="E188" s="347" t="s">
        <v>144</v>
      </c>
      <c r="F188" s="351" t="s">
        <v>98</v>
      </c>
      <c r="G188" s="351">
        <v>1</v>
      </c>
      <c r="H188" s="345" t="s">
        <v>275</v>
      </c>
      <c r="I188" s="345" t="s">
        <v>174</v>
      </c>
      <c r="J188" s="345" t="s">
        <v>174</v>
      </c>
      <c r="K188" s="47" t="s">
        <v>182</v>
      </c>
      <c r="L188" s="74">
        <v>636.99</v>
      </c>
      <c r="M188" s="47">
        <v>0</v>
      </c>
      <c r="N188" s="47">
        <v>0</v>
      </c>
    </row>
    <row r="189" spans="1:14" s="25" customFormat="1" ht="16.149999999999999" customHeight="1" x14ac:dyDescent="0.2">
      <c r="A189" s="447"/>
      <c r="B189" s="346"/>
      <c r="C189" s="348"/>
      <c r="D189" s="439"/>
      <c r="E189" s="348"/>
      <c r="F189" s="352"/>
      <c r="G189" s="352"/>
      <c r="H189" s="346"/>
      <c r="I189" s="346"/>
      <c r="J189" s="346"/>
      <c r="K189" s="47" t="s">
        <v>455</v>
      </c>
      <c r="L189" s="74">
        <v>159.25</v>
      </c>
      <c r="M189" s="47">
        <v>0</v>
      </c>
      <c r="N189" s="47">
        <v>0</v>
      </c>
    </row>
    <row r="190" spans="1:14" s="25" customFormat="1" ht="16.149999999999999" customHeight="1" x14ac:dyDescent="0.2">
      <c r="A190" s="345" t="s">
        <v>59</v>
      </c>
      <c r="B190" s="345" t="s">
        <v>382</v>
      </c>
      <c r="C190" s="347" t="s">
        <v>417</v>
      </c>
      <c r="D190" s="438" t="s">
        <v>565</v>
      </c>
      <c r="E190" s="347" t="s">
        <v>144</v>
      </c>
      <c r="F190" s="351" t="s">
        <v>98</v>
      </c>
      <c r="G190" s="351">
        <v>1</v>
      </c>
      <c r="H190" s="345" t="s">
        <v>275</v>
      </c>
      <c r="I190" s="345" t="s">
        <v>174</v>
      </c>
      <c r="J190" s="345" t="s">
        <v>174</v>
      </c>
      <c r="K190" s="47" t="s">
        <v>182</v>
      </c>
      <c r="L190" s="74">
        <v>3078.34</v>
      </c>
      <c r="M190" s="47">
        <v>0</v>
      </c>
      <c r="N190" s="47">
        <v>0</v>
      </c>
    </row>
    <row r="191" spans="1:14" s="25" customFormat="1" ht="16.149999999999999" customHeight="1" x14ac:dyDescent="0.2">
      <c r="A191" s="447"/>
      <c r="B191" s="447"/>
      <c r="C191" s="448"/>
      <c r="D191" s="439"/>
      <c r="E191" s="448"/>
      <c r="F191" s="449"/>
      <c r="G191" s="449"/>
      <c r="H191" s="447"/>
      <c r="I191" s="447"/>
      <c r="J191" s="447"/>
      <c r="K191" s="47" t="s">
        <v>455</v>
      </c>
      <c r="L191" s="619">
        <v>769.59</v>
      </c>
      <c r="M191" s="47">
        <v>0</v>
      </c>
      <c r="N191" s="47">
        <v>0</v>
      </c>
    </row>
    <row r="192" spans="1:14" s="25" customFormat="1" ht="16.149999999999999" customHeight="1" x14ac:dyDescent="0.2">
      <c r="A192" s="345" t="s">
        <v>59</v>
      </c>
      <c r="B192" s="345" t="s">
        <v>382</v>
      </c>
      <c r="C192" s="347" t="s">
        <v>134</v>
      </c>
      <c r="D192" s="438" t="s">
        <v>743</v>
      </c>
      <c r="E192" s="347" t="s">
        <v>144</v>
      </c>
      <c r="F192" s="351" t="s">
        <v>98</v>
      </c>
      <c r="G192" s="351">
        <v>1</v>
      </c>
      <c r="H192" s="345" t="s">
        <v>275</v>
      </c>
      <c r="I192" s="345" t="s">
        <v>174</v>
      </c>
      <c r="J192" s="345" t="s">
        <v>174</v>
      </c>
      <c r="K192" s="47" t="s">
        <v>182</v>
      </c>
      <c r="L192" s="74">
        <v>20769.09</v>
      </c>
      <c r="M192" s="47">
        <v>0</v>
      </c>
      <c r="N192" s="47">
        <v>0</v>
      </c>
    </row>
    <row r="193" spans="1:15" s="25" customFormat="1" ht="16.149999999999999" customHeight="1" x14ac:dyDescent="0.2">
      <c r="A193" s="447"/>
      <c r="B193" s="447"/>
      <c r="C193" s="448"/>
      <c r="D193" s="439"/>
      <c r="E193" s="448"/>
      <c r="F193" s="449"/>
      <c r="G193" s="449"/>
      <c r="H193" s="447"/>
      <c r="I193" s="447"/>
      <c r="J193" s="447"/>
      <c r="K193" s="47" t="s">
        <v>455</v>
      </c>
      <c r="L193" s="620">
        <v>5192.2700000000004</v>
      </c>
      <c r="M193" s="47">
        <v>0</v>
      </c>
      <c r="N193" s="47">
        <v>0</v>
      </c>
    </row>
    <row r="194" spans="1:15" s="25" customFormat="1" ht="33.75" customHeight="1" x14ac:dyDescent="0.2">
      <c r="A194" s="427" t="s">
        <v>59</v>
      </c>
      <c r="B194" s="427" t="s">
        <v>382</v>
      </c>
      <c r="C194" s="430" t="s">
        <v>227</v>
      </c>
      <c r="D194" s="349" t="s">
        <v>744</v>
      </c>
      <c r="E194" s="347" t="s">
        <v>144</v>
      </c>
      <c r="F194" s="351" t="s">
        <v>98</v>
      </c>
      <c r="G194" s="351">
        <v>1</v>
      </c>
      <c r="H194" s="345" t="s">
        <v>275</v>
      </c>
      <c r="I194" s="345" t="s">
        <v>174</v>
      </c>
      <c r="J194" s="345" t="s">
        <v>174</v>
      </c>
      <c r="K194" s="47" t="s">
        <v>182</v>
      </c>
      <c r="L194" s="74">
        <v>23060.02</v>
      </c>
      <c r="M194" s="47">
        <v>0</v>
      </c>
      <c r="N194" s="47">
        <v>0</v>
      </c>
    </row>
    <row r="195" spans="1:15" s="25" customFormat="1" ht="52.5" customHeight="1" x14ac:dyDescent="0.2">
      <c r="A195" s="428"/>
      <c r="B195" s="428"/>
      <c r="C195" s="431"/>
      <c r="D195" s="350"/>
      <c r="E195" s="448"/>
      <c r="F195" s="449"/>
      <c r="G195" s="449"/>
      <c r="H195" s="447"/>
      <c r="I195" s="447"/>
      <c r="J195" s="447"/>
      <c r="K195" s="47" t="s">
        <v>455</v>
      </c>
      <c r="L195" s="74">
        <v>5765.01</v>
      </c>
      <c r="M195" s="47">
        <v>0</v>
      </c>
      <c r="N195" s="47">
        <v>0</v>
      </c>
    </row>
    <row r="196" spans="1:15" s="25" customFormat="1" ht="21.75" customHeight="1" x14ac:dyDescent="0.2">
      <c r="A196" s="345" t="s">
        <v>59</v>
      </c>
      <c r="B196" s="345" t="s">
        <v>382</v>
      </c>
      <c r="C196" s="438" t="s">
        <v>262</v>
      </c>
      <c r="D196" s="438" t="s">
        <v>745</v>
      </c>
      <c r="E196" s="347" t="s">
        <v>144</v>
      </c>
      <c r="F196" s="351" t="s">
        <v>98</v>
      </c>
      <c r="G196" s="351">
        <v>1</v>
      </c>
      <c r="H196" s="345" t="s">
        <v>275</v>
      </c>
      <c r="I196" s="345" t="s">
        <v>174</v>
      </c>
      <c r="J196" s="345" t="s">
        <v>174</v>
      </c>
      <c r="K196" s="47" t="s">
        <v>182</v>
      </c>
      <c r="L196" s="74">
        <v>865.51</v>
      </c>
      <c r="M196" s="47">
        <v>0</v>
      </c>
      <c r="N196" s="47">
        <v>0</v>
      </c>
    </row>
    <row r="197" spans="1:15" s="25" customFormat="1" ht="21.75" customHeight="1" x14ac:dyDescent="0.2">
      <c r="A197" s="447"/>
      <c r="B197" s="447"/>
      <c r="C197" s="439"/>
      <c r="D197" s="439"/>
      <c r="E197" s="448"/>
      <c r="F197" s="449"/>
      <c r="G197" s="449"/>
      <c r="H197" s="447"/>
      <c r="I197" s="447"/>
      <c r="J197" s="447"/>
      <c r="K197" s="47" t="s">
        <v>455</v>
      </c>
      <c r="L197" s="74">
        <v>216.38</v>
      </c>
      <c r="M197" s="47">
        <v>0</v>
      </c>
      <c r="N197" s="47">
        <v>0</v>
      </c>
    </row>
    <row r="198" spans="1:15" s="25" customFormat="1" ht="18" customHeight="1" x14ac:dyDescent="0.2">
      <c r="A198" s="345" t="s">
        <v>59</v>
      </c>
      <c r="B198" s="345" t="s">
        <v>382</v>
      </c>
      <c r="C198" s="438" t="s">
        <v>579</v>
      </c>
      <c r="D198" s="438" t="s">
        <v>646</v>
      </c>
      <c r="E198" s="347" t="s">
        <v>144</v>
      </c>
      <c r="F198" s="351" t="s">
        <v>98</v>
      </c>
      <c r="G198" s="351">
        <v>1</v>
      </c>
      <c r="H198" s="345" t="s">
        <v>275</v>
      </c>
      <c r="I198" s="345" t="s">
        <v>174</v>
      </c>
      <c r="J198" s="345" t="s">
        <v>174</v>
      </c>
      <c r="K198" s="47" t="s">
        <v>182</v>
      </c>
      <c r="L198" s="74">
        <v>326.60000000000002</v>
      </c>
      <c r="M198" s="47">
        <v>0</v>
      </c>
      <c r="N198" s="47">
        <v>0</v>
      </c>
    </row>
    <row r="199" spans="1:15" s="25" customFormat="1" ht="18" customHeight="1" x14ac:dyDescent="0.2">
      <c r="A199" s="447"/>
      <c r="B199" s="447"/>
      <c r="C199" s="439"/>
      <c r="D199" s="439"/>
      <c r="E199" s="448"/>
      <c r="F199" s="449"/>
      <c r="G199" s="449"/>
      <c r="H199" s="447"/>
      <c r="I199" s="447"/>
      <c r="J199" s="447"/>
      <c r="K199" s="47" t="s">
        <v>455</v>
      </c>
      <c r="L199" s="74">
        <v>81.650000000000006</v>
      </c>
      <c r="M199" s="47">
        <v>0</v>
      </c>
      <c r="N199" s="47">
        <v>0</v>
      </c>
    </row>
    <row r="200" spans="1:15" s="25" customFormat="1" ht="16.149999999999999" customHeight="1" x14ac:dyDescent="0.2">
      <c r="A200" s="345" t="s">
        <v>59</v>
      </c>
      <c r="B200" s="345" t="s">
        <v>382</v>
      </c>
      <c r="C200" s="347" t="s">
        <v>416</v>
      </c>
      <c r="D200" s="438" t="s">
        <v>220</v>
      </c>
      <c r="E200" s="347" t="s">
        <v>144</v>
      </c>
      <c r="F200" s="351" t="s">
        <v>98</v>
      </c>
      <c r="G200" s="351">
        <v>1</v>
      </c>
      <c r="H200" s="345" t="s">
        <v>275</v>
      </c>
      <c r="I200" s="345" t="s">
        <v>174</v>
      </c>
      <c r="J200" s="345" t="s">
        <v>174</v>
      </c>
      <c r="K200" s="47" t="s">
        <v>182</v>
      </c>
      <c r="L200" s="74">
        <v>89.35</v>
      </c>
      <c r="M200" s="47">
        <v>0</v>
      </c>
      <c r="N200" s="47">
        <v>0</v>
      </c>
    </row>
    <row r="201" spans="1:15" s="25" customFormat="1" ht="16.149999999999999" customHeight="1" x14ac:dyDescent="0.2">
      <c r="A201" s="447"/>
      <c r="B201" s="346"/>
      <c r="C201" s="348"/>
      <c r="D201" s="439"/>
      <c r="E201" s="348"/>
      <c r="F201" s="352"/>
      <c r="G201" s="352"/>
      <c r="H201" s="346"/>
      <c r="I201" s="346"/>
      <c r="J201" s="346"/>
      <c r="K201" s="47" t="s">
        <v>455</v>
      </c>
      <c r="L201" s="74">
        <v>22.34</v>
      </c>
      <c r="M201" s="47">
        <v>0</v>
      </c>
      <c r="N201" s="47">
        <v>0</v>
      </c>
    </row>
    <row r="202" spans="1:15" s="25" customFormat="1" ht="16.149999999999999" customHeight="1" x14ac:dyDescent="0.2">
      <c r="A202" s="345" t="s">
        <v>59</v>
      </c>
      <c r="B202" s="345" t="s">
        <v>382</v>
      </c>
      <c r="C202" s="347" t="s">
        <v>113</v>
      </c>
      <c r="D202" s="438" t="s">
        <v>637</v>
      </c>
      <c r="E202" s="347" t="s">
        <v>144</v>
      </c>
      <c r="F202" s="351" t="s">
        <v>98</v>
      </c>
      <c r="G202" s="351">
        <v>0</v>
      </c>
      <c r="H202" s="345" t="s">
        <v>275</v>
      </c>
      <c r="I202" s="345" t="s">
        <v>174</v>
      </c>
      <c r="J202" s="345" t="s">
        <v>174</v>
      </c>
      <c r="K202" s="47" t="s">
        <v>182</v>
      </c>
      <c r="L202" s="74">
        <v>10728.63</v>
      </c>
      <c r="M202" s="47">
        <v>0</v>
      </c>
      <c r="N202" s="47">
        <v>0</v>
      </c>
    </row>
    <row r="203" spans="1:15" s="25" customFormat="1" ht="16.149999999999999" customHeight="1" x14ac:dyDescent="0.2">
      <c r="A203" s="447"/>
      <c r="B203" s="346"/>
      <c r="C203" s="348"/>
      <c r="D203" s="439"/>
      <c r="E203" s="348"/>
      <c r="F203" s="352"/>
      <c r="G203" s="352"/>
      <c r="H203" s="346"/>
      <c r="I203" s="346"/>
      <c r="J203" s="346"/>
      <c r="K203" s="47" t="s">
        <v>455</v>
      </c>
      <c r="L203" s="47">
        <v>2682.16</v>
      </c>
      <c r="M203" s="47">
        <v>0</v>
      </c>
      <c r="N203" s="47">
        <v>0</v>
      </c>
    </row>
    <row r="204" spans="1:15" ht="27" customHeight="1" x14ac:dyDescent="0.25">
      <c r="A204" s="372" t="s">
        <v>59</v>
      </c>
      <c r="B204" s="372" t="s">
        <v>383</v>
      </c>
      <c r="C204" s="381" t="s">
        <v>13</v>
      </c>
      <c r="D204" s="404" t="s">
        <v>384</v>
      </c>
      <c r="E204" s="378" t="s">
        <v>243</v>
      </c>
      <c r="F204" s="381" t="s">
        <v>98</v>
      </c>
      <c r="G204" s="478">
        <f>SUM(G208:G249)</f>
        <v>42</v>
      </c>
      <c r="H204" s="372" t="s">
        <v>85</v>
      </c>
      <c r="I204" s="372" t="s">
        <v>469</v>
      </c>
      <c r="J204" s="372" t="s">
        <v>469</v>
      </c>
      <c r="K204" s="46" t="s">
        <v>181</v>
      </c>
      <c r="L204" s="46">
        <f>L206</f>
        <v>210340.01800000004</v>
      </c>
      <c r="M204" s="46">
        <f>SUM(M205:M207)</f>
        <v>129546.564</v>
      </c>
      <c r="N204" s="46">
        <f>SUM(N205:N207)</f>
        <v>115471.90399999999</v>
      </c>
      <c r="O204" s="160"/>
    </row>
    <row r="205" spans="1:15" ht="27" customHeight="1" x14ac:dyDescent="0.25">
      <c r="A205" s="373"/>
      <c r="B205" s="373"/>
      <c r="C205" s="382"/>
      <c r="D205" s="405"/>
      <c r="E205" s="379"/>
      <c r="F205" s="382"/>
      <c r="G205" s="479"/>
      <c r="H205" s="373"/>
      <c r="I205" s="373"/>
      <c r="J205" s="373"/>
      <c r="K205" s="46" t="s">
        <v>182</v>
      </c>
      <c r="L205" s="46">
        <v>0</v>
      </c>
      <c r="M205" s="46">
        <v>0</v>
      </c>
      <c r="N205" s="46">
        <v>0</v>
      </c>
    </row>
    <row r="206" spans="1:15" ht="27" customHeight="1" x14ac:dyDescent="0.25">
      <c r="A206" s="373"/>
      <c r="B206" s="373"/>
      <c r="C206" s="382"/>
      <c r="D206" s="405"/>
      <c r="E206" s="379"/>
      <c r="F206" s="382"/>
      <c r="G206" s="479"/>
      <c r="H206" s="373"/>
      <c r="I206" s="373"/>
      <c r="J206" s="373"/>
      <c r="K206" s="46" t="s">
        <v>455</v>
      </c>
      <c r="L206" s="46">
        <f>SUM(L208:L250)</f>
        <v>210340.01800000004</v>
      </c>
      <c r="M206" s="46">
        <f>SUM(M208:M250)</f>
        <v>129546.564</v>
      </c>
      <c r="N206" s="46">
        <f>SUM(N208:N250)</f>
        <v>115471.90399999999</v>
      </c>
    </row>
    <row r="207" spans="1:15" ht="27" customHeight="1" x14ac:dyDescent="0.25">
      <c r="A207" s="374"/>
      <c r="B207" s="374"/>
      <c r="C207" s="383"/>
      <c r="D207" s="406"/>
      <c r="E207" s="380"/>
      <c r="F207" s="383"/>
      <c r="G207" s="480"/>
      <c r="H207" s="374"/>
      <c r="I207" s="374"/>
      <c r="J207" s="374"/>
      <c r="K207" s="46" t="s">
        <v>299</v>
      </c>
      <c r="L207" s="46">
        <v>0</v>
      </c>
      <c r="M207" s="46">
        <v>0</v>
      </c>
      <c r="N207" s="46">
        <v>0</v>
      </c>
    </row>
    <row r="208" spans="1:15" ht="54" customHeight="1" x14ac:dyDescent="0.25">
      <c r="A208" s="224" t="s">
        <v>59</v>
      </c>
      <c r="B208" s="224" t="s">
        <v>383</v>
      </c>
      <c r="C208" s="315" t="s">
        <v>409</v>
      </c>
      <c r="D208" s="210" t="s">
        <v>553</v>
      </c>
      <c r="E208" s="315" t="s">
        <v>144</v>
      </c>
      <c r="F208" s="211" t="s">
        <v>98</v>
      </c>
      <c r="G208" s="212">
        <v>1</v>
      </c>
      <c r="H208" s="306" t="s">
        <v>275</v>
      </c>
      <c r="I208" s="306">
        <v>0</v>
      </c>
      <c r="J208" s="306">
        <v>0</v>
      </c>
      <c r="K208" s="74" t="s">
        <v>455</v>
      </c>
      <c r="L208" s="74">
        <v>58.393000000000001</v>
      </c>
      <c r="M208" s="74">
        <v>0</v>
      </c>
      <c r="N208" s="74">
        <v>0</v>
      </c>
    </row>
    <row r="209" spans="1:14" ht="45" customHeight="1" x14ac:dyDescent="0.25">
      <c r="A209" s="224" t="s">
        <v>59</v>
      </c>
      <c r="B209" s="224" t="s">
        <v>383</v>
      </c>
      <c r="C209" s="316" t="s">
        <v>246</v>
      </c>
      <c r="D209" s="96" t="s">
        <v>746</v>
      </c>
      <c r="E209" s="76" t="s">
        <v>144</v>
      </c>
      <c r="F209" s="288" t="s">
        <v>98</v>
      </c>
      <c r="G209" s="208">
        <v>1</v>
      </c>
      <c r="H209" s="311" t="s">
        <v>275</v>
      </c>
      <c r="I209" s="317">
        <v>0</v>
      </c>
      <c r="J209" s="317">
        <v>0</v>
      </c>
      <c r="K209" s="47" t="s">
        <v>455</v>
      </c>
      <c r="L209" s="74">
        <v>25752.614000000001</v>
      </c>
      <c r="M209" s="74">
        <v>0</v>
      </c>
      <c r="N209" s="75">
        <v>0</v>
      </c>
    </row>
    <row r="210" spans="1:14" ht="245.25" customHeight="1" x14ac:dyDescent="0.25">
      <c r="A210" s="224" t="s">
        <v>59</v>
      </c>
      <c r="B210" s="224" t="s">
        <v>383</v>
      </c>
      <c r="C210" s="161" t="s">
        <v>110</v>
      </c>
      <c r="D210" s="269" t="s">
        <v>747</v>
      </c>
      <c r="E210" s="76" t="s">
        <v>144</v>
      </c>
      <c r="F210" s="288" t="s">
        <v>98</v>
      </c>
      <c r="G210" s="208">
        <v>1</v>
      </c>
      <c r="H210" s="311" t="s">
        <v>275</v>
      </c>
      <c r="I210" s="317">
        <v>0</v>
      </c>
      <c r="J210" s="317">
        <v>0</v>
      </c>
      <c r="K210" s="47" t="s">
        <v>455</v>
      </c>
      <c r="L210" s="74">
        <v>10254.68</v>
      </c>
      <c r="M210" s="74">
        <v>0</v>
      </c>
      <c r="N210" s="75">
        <v>0</v>
      </c>
    </row>
    <row r="211" spans="1:14" ht="111" customHeight="1" x14ac:dyDescent="0.25">
      <c r="A211" s="224" t="s">
        <v>59</v>
      </c>
      <c r="B211" s="224" t="s">
        <v>383</v>
      </c>
      <c r="C211" s="316" t="s">
        <v>131</v>
      </c>
      <c r="D211" s="97" t="s">
        <v>748</v>
      </c>
      <c r="E211" s="76" t="s">
        <v>144</v>
      </c>
      <c r="F211" s="288" t="s">
        <v>98</v>
      </c>
      <c r="G211" s="208">
        <v>1</v>
      </c>
      <c r="H211" s="311" t="s">
        <v>275</v>
      </c>
      <c r="I211" s="317">
        <v>0</v>
      </c>
      <c r="J211" s="317">
        <v>0</v>
      </c>
      <c r="K211" s="47" t="s">
        <v>455</v>
      </c>
      <c r="L211" s="74">
        <v>5394.9</v>
      </c>
      <c r="M211" s="74">
        <v>0</v>
      </c>
      <c r="N211" s="75">
        <v>0</v>
      </c>
    </row>
    <row r="212" spans="1:14" ht="113.25" customHeight="1" x14ac:dyDescent="0.25">
      <c r="A212" s="224" t="s">
        <v>59</v>
      </c>
      <c r="B212" s="224" t="s">
        <v>383</v>
      </c>
      <c r="C212" s="312" t="s">
        <v>263</v>
      </c>
      <c r="D212" s="36" t="s">
        <v>749</v>
      </c>
      <c r="E212" s="76" t="s">
        <v>144</v>
      </c>
      <c r="F212" s="288" t="s">
        <v>98</v>
      </c>
      <c r="G212" s="208">
        <v>1</v>
      </c>
      <c r="H212" s="311" t="s">
        <v>275</v>
      </c>
      <c r="I212" s="317">
        <v>0</v>
      </c>
      <c r="J212" s="317">
        <v>0</v>
      </c>
      <c r="K212" s="47" t="s">
        <v>455</v>
      </c>
      <c r="L212" s="74">
        <v>6040.72</v>
      </c>
      <c r="M212" s="47">
        <v>0</v>
      </c>
      <c r="N212" s="75">
        <v>0</v>
      </c>
    </row>
    <row r="213" spans="1:14" ht="81.75" customHeight="1" x14ac:dyDescent="0.25">
      <c r="A213" s="224" t="s">
        <v>59</v>
      </c>
      <c r="B213" s="224" t="s">
        <v>383</v>
      </c>
      <c r="C213" s="314" t="s">
        <v>231</v>
      </c>
      <c r="D213" s="98" t="s">
        <v>750</v>
      </c>
      <c r="E213" s="76" t="s">
        <v>144</v>
      </c>
      <c r="F213" s="288" t="s">
        <v>98</v>
      </c>
      <c r="G213" s="208">
        <v>1</v>
      </c>
      <c r="H213" s="311" t="s">
        <v>275</v>
      </c>
      <c r="I213" s="317">
        <v>0</v>
      </c>
      <c r="J213" s="317">
        <v>0</v>
      </c>
      <c r="K213" s="47" t="s">
        <v>455</v>
      </c>
      <c r="L213" s="74">
        <v>8636.92</v>
      </c>
      <c r="M213" s="47">
        <v>0</v>
      </c>
      <c r="N213" s="75">
        <v>0</v>
      </c>
    </row>
    <row r="214" spans="1:14" ht="56.25" customHeight="1" x14ac:dyDescent="0.25">
      <c r="A214" s="223" t="s">
        <v>59</v>
      </c>
      <c r="B214" s="224" t="s">
        <v>383</v>
      </c>
      <c r="C214" s="314" t="s">
        <v>412</v>
      </c>
      <c r="D214" s="98" t="s">
        <v>606</v>
      </c>
      <c r="E214" s="78" t="s">
        <v>144</v>
      </c>
      <c r="F214" s="283" t="s">
        <v>98</v>
      </c>
      <c r="G214" s="209">
        <v>1</v>
      </c>
      <c r="H214" s="311" t="s">
        <v>275</v>
      </c>
      <c r="I214" s="317">
        <v>0</v>
      </c>
      <c r="J214" s="317">
        <v>0</v>
      </c>
      <c r="K214" s="47" t="s">
        <v>455</v>
      </c>
      <c r="L214" s="74">
        <v>3648.49</v>
      </c>
      <c r="M214" s="47"/>
      <c r="N214" s="75"/>
    </row>
    <row r="215" spans="1:14" ht="120" customHeight="1" x14ac:dyDescent="0.25">
      <c r="A215" s="223" t="s">
        <v>59</v>
      </c>
      <c r="B215" s="224" t="s">
        <v>383</v>
      </c>
      <c r="C215" s="314" t="s">
        <v>259</v>
      </c>
      <c r="D215" s="27" t="s">
        <v>751</v>
      </c>
      <c r="E215" s="78" t="s">
        <v>144</v>
      </c>
      <c r="F215" s="283" t="s">
        <v>98</v>
      </c>
      <c r="G215" s="209">
        <v>1</v>
      </c>
      <c r="H215" s="311" t="s">
        <v>275</v>
      </c>
      <c r="I215" s="317">
        <v>0</v>
      </c>
      <c r="J215" s="317">
        <v>0</v>
      </c>
      <c r="K215" s="47" t="s">
        <v>455</v>
      </c>
      <c r="L215" s="74">
        <v>3289.15</v>
      </c>
      <c r="M215" s="74">
        <v>0</v>
      </c>
      <c r="N215" s="75">
        <v>0</v>
      </c>
    </row>
    <row r="216" spans="1:14" ht="96.75" customHeight="1" x14ac:dyDescent="0.25">
      <c r="A216" s="223" t="s">
        <v>59</v>
      </c>
      <c r="B216" s="224" t="s">
        <v>383</v>
      </c>
      <c r="C216" s="307" t="s">
        <v>425</v>
      </c>
      <c r="D216" s="270" t="s">
        <v>752</v>
      </c>
      <c r="E216" s="78" t="s">
        <v>144</v>
      </c>
      <c r="F216" s="283" t="s">
        <v>98</v>
      </c>
      <c r="G216" s="209">
        <v>1</v>
      </c>
      <c r="H216" s="311" t="s">
        <v>275</v>
      </c>
      <c r="I216" s="317">
        <v>0</v>
      </c>
      <c r="J216" s="317">
        <v>0</v>
      </c>
      <c r="K216" s="47" t="s">
        <v>455</v>
      </c>
      <c r="L216" s="74">
        <v>3814.71</v>
      </c>
      <c r="M216" s="74"/>
      <c r="N216" s="75"/>
    </row>
    <row r="217" spans="1:14" ht="59.25" customHeight="1" x14ac:dyDescent="0.25">
      <c r="A217" s="223" t="s">
        <v>59</v>
      </c>
      <c r="B217" s="224" t="s">
        <v>383</v>
      </c>
      <c r="C217" s="314" t="s">
        <v>132</v>
      </c>
      <c r="D217" s="213" t="s">
        <v>753</v>
      </c>
      <c r="E217" s="78" t="s">
        <v>144</v>
      </c>
      <c r="F217" s="283" t="s">
        <v>98</v>
      </c>
      <c r="G217" s="209">
        <v>1</v>
      </c>
      <c r="H217" s="311" t="s">
        <v>275</v>
      </c>
      <c r="I217" s="317">
        <v>0</v>
      </c>
      <c r="J217" s="317">
        <v>0</v>
      </c>
      <c r="K217" s="47" t="s">
        <v>455</v>
      </c>
      <c r="L217" s="74">
        <v>1640.96</v>
      </c>
      <c r="M217" s="74">
        <v>0</v>
      </c>
      <c r="N217" s="75">
        <v>0</v>
      </c>
    </row>
    <row r="218" spans="1:14" ht="198" customHeight="1" x14ac:dyDescent="0.25">
      <c r="A218" s="223" t="s">
        <v>59</v>
      </c>
      <c r="B218" s="224" t="s">
        <v>383</v>
      </c>
      <c r="C218" s="314" t="s">
        <v>648</v>
      </c>
      <c r="D218" s="213" t="s">
        <v>754</v>
      </c>
      <c r="E218" s="78" t="s">
        <v>144</v>
      </c>
      <c r="F218" s="283" t="s">
        <v>98</v>
      </c>
      <c r="G218" s="209">
        <v>1</v>
      </c>
      <c r="H218" s="311" t="s">
        <v>275</v>
      </c>
      <c r="I218" s="317">
        <v>0</v>
      </c>
      <c r="J218" s="317">
        <v>0</v>
      </c>
      <c r="K218" s="47" t="s">
        <v>455</v>
      </c>
      <c r="L218" s="74">
        <v>785.77</v>
      </c>
      <c r="M218" s="74">
        <v>0</v>
      </c>
      <c r="N218" s="75">
        <v>0</v>
      </c>
    </row>
    <row r="219" spans="1:14" ht="28.5" customHeight="1" x14ac:dyDescent="0.25">
      <c r="A219" s="223" t="s">
        <v>59</v>
      </c>
      <c r="B219" s="224" t="s">
        <v>383</v>
      </c>
      <c r="C219" s="314" t="s">
        <v>559</v>
      </c>
      <c r="D219" s="213" t="s">
        <v>605</v>
      </c>
      <c r="E219" s="78" t="s">
        <v>144</v>
      </c>
      <c r="F219" s="283" t="s">
        <v>98</v>
      </c>
      <c r="G219" s="209">
        <v>1</v>
      </c>
      <c r="H219" s="311" t="s">
        <v>275</v>
      </c>
      <c r="I219" s="317">
        <v>0</v>
      </c>
      <c r="J219" s="317">
        <v>0</v>
      </c>
      <c r="K219" s="47" t="s">
        <v>455</v>
      </c>
      <c r="L219" s="74">
        <v>425.23</v>
      </c>
      <c r="M219" s="74">
        <v>0</v>
      </c>
      <c r="N219" s="75">
        <v>0</v>
      </c>
    </row>
    <row r="220" spans="1:14" ht="57" customHeight="1" x14ac:dyDescent="0.25">
      <c r="A220" s="223" t="s">
        <v>59</v>
      </c>
      <c r="B220" s="224" t="s">
        <v>383</v>
      </c>
      <c r="C220" s="314" t="s">
        <v>602</v>
      </c>
      <c r="D220" s="98" t="s">
        <v>618</v>
      </c>
      <c r="E220" s="78" t="s">
        <v>144</v>
      </c>
      <c r="F220" s="283" t="s">
        <v>98</v>
      </c>
      <c r="G220" s="209">
        <v>1</v>
      </c>
      <c r="H220" s="311" t="s">
        <v>275</v>
      </c>
      <c r="I220" s="317">
        <v>0</v>
      </c>
      <c r="J220" s="317">
        <v>0</v>
      </c>
      <c r="K220" s="47" t="s">
        <v>455</v>
      </c>
      <c r="L220" s="74">
        <v>2771.9839999999999</v>
      </c>
      <c r="M220" s="74">
        <v>0</v>
      </c>
      <c r="N220" s="75">
        <v>0</v>
      </c>
    </row>
    <row r="221" spans="1:14" ht="85.5" customHeight="1" x14ac:dyDescent="0.25">
      <c r="A221" s="223" t="s">
        <v>59</v>
      </c>
      <c r="B221" s="224" t="s">
        <v>383</v>
      </c>
      <c r="C221" s="314" t="s">
        <v>232</v>
      </c>
      <c r="D221" s="98" t="s">
        <v>755</v>
      </c>
      <c r="E221" s="78" t="s">
        <v>144</v>
      </c>
      <c r="F221" s="283" t="s">
        <v>98</v>
      </c>
      <c r="G221" s="209">
        <v>1</v>
      </c>
      <c r="H221" s="311" t="s">
        <v>275</v>
      </c>
      <c r="I221" s="317">
        <v>0</v>
      </c>
      <c r="J221" s="317">
        <v>0</v>
      </c>
      <c r="K221" s="47" t="s">
        <v>455</v>
      </c>
      <c r="L221" s="74">
        <v>4830.0429999999997</v>
      </c>
      <c r="M221" s="74">
        <v>0</v>
      </c>
      <c r="N221" s="75">
        <v>0</v>
      </c>
    </row>
    <row r="222" spans="1:14" ht="41.25" customHeight="1" x14ac:dyDescent="0.25">
      <c r="A222" s="265"/>
      <c r="B222" s="266" t="s">
        <v>383</v>
      </c>
      <c r="C222" s="314" t="s">
        <v>537</v>
      </c>
      <c r="D222" s="98" t="s">
        <v>649</v>
      </c>
      <c r="E222" s="78" t="s">
        <v>144</v>
      </c>
      <c r="F222" s="283" t="s">
        <v>98</v>
      </c>
      <c r="G222" s="209">
        <v>1</v>
      </c>
      <c r="H222" s="311" t="s">
        <v>275</v>
      </c>
      <c r="I222" s="317">
        <v>0</v>
      </c>
      <c r="J222" s="317">
        <v>0</v>
      </c>
      <c r="K222" s="47" t="s">
        <v>455</v>
      </c>
      <c r="L222" s="74">
        <v>1037.1400000000001</v>
      </c>
      <c r="M222" s="74">
        <v>0</v>
      </c>
      <c r="N222" s="75">
        <v>0</v>
      </c>
    </row>
    <row r="223" spans="1:14" ht="71.25" customHeight="1" x14ac:dyDescent="0.25">
      <c r="A223" s="224" t="s">
        <v>59</v>
      </c>
      <c r="B223" s="224" t="s">
        <v>383</v>
      </c>
      <c r="C223" s="316" t="s">
        <v>217</v>
      </c>
      <c r="D223" s="79" t="s">
        <v>756</v>
      </c>
      <c r="E223" s="76" t="s">
        <v>144</v>
      </c>
      <c r="F223" s="288" t="s">
        <v>98</v>
      </c>
      <c r="G223" s="208">
        <v>1</v>
      </c>
      <c r="H223" s="311" t="s">
        <v>275</v>
      </c>
      <c r="I223" s="317">
        <v>0</v>
      </c>
      <c r="J223" s="317">
        <v>0</v>
      </c>
      <c r="K223" s="47" t="s">
        <v>455</v>
      </c>
      <c r="L223" s="74">
        <v>1957.13</v>
      </c>
      <c r="M223" s="74">
        <v>0</v>
      </c>
      <c r="N223" s="75">
        <v>0</v>
      </c>
    </row>
    <row r="224" spans="1:14" ht="110.25" customHeight="1" x14ac:dyDescent="0.25">
      <c r="A224" s="224" t="s">
        <v>59</v>
      </c>
      <c r="B224" s="224" t="s">
        <v>383</v>
      </c>
      <c r="C224" s="316" t="s">
        <v>264</v>
      </c>
      <c r="D224" s="79" t="s">
        <v>757</v>
      </c>
      <c r="E224" s="76" t="s">
        <v>144</v>
      </c>
      <c r="F224" s="288" t="s">
        <v>98</v>
      </c>
      <c r="G224" s="208">
        <v>1</v>
      </c>
      <c r="H224" s="311" t="s">
        <v>275</v>
      </c>
      <c r="I224" s="317">
        <v>0</v>
      </c>
      <c r="J224" s="317">
        <v>0</v>
      </c>
      <c r="K224" s="47" t="s">
        <v>455</v>
      </c>
      <c r="L224" s="74">
        <v>1953.34</v>
      </c>
      <c r="M224" s="74">
        <v>0</v>
      </c>
      <c r="N224" s="75">
        <v>0</v>
      </c>
    </row>
    <row r="225" spans="1:14" ht="46.5" customHeight="1" x14ac:dyDescent="0.25">
      <c r="A225" s="266"/>
      <c r="B225" s="266" t="s">
        <v>383</v>
      </c>
      <c r="C225" s="316" t="s">
        <v>650</v>
      </c>
      <c r="D225" s="79" t="s">
        <v>651</v>
      </c>
      <c r="E225" s="76" t="s">
        <v>144</v>
      </c>
      <c r="F225" s="288" t="s">
        <v>98</v>
      </c>
      <c r="G225" s="208">
        <v>1</v>
      </c>
      <c r="H225" s="311" t="s">
        <v>275</v>
      </c>
      <c r="I225" s="317">
        <v>0</v>
      </c>
      <c r="J225" s="317">
        <v>0</v>
      </c>
      <c r="K225" s="47" t="s">
        <v>455</v>
      </c>
      <c r="L225" s="74">
        <v>458</v>
      </c>
      <c r="M225" s="74">
        <v>0</v>
      </c>
      <c r="N225" s="75">
        <v>0</v>
      </c>
    </row>
    <row r="226" spans="1:14" ht="68.25" customHeight="1" x14ac:dyDescent="0.25">
      <c r="A226" s="224" t="s">
        <v>59</v>
      </c>
      <c r="B226" s="224" t="s">
        <v>383</v>
      </c>
      <c r="C226" s="314" t="s">
        <v>423</v>
      </c>
      <c r="D226" s="79" t="s">
        <v>758</v>
      </c>
      <c r="E226" s="76" t="s">
        <v>144</v>
      </c>
      <c r="F226" s="288" t="s">
        <v>98</v>
      </c>
      <c r="G226" s="208">
        <v>1</v>
      </c>
      <c r="H226" s="311" t="s">
        <v>441</v>
      </c>
      <c r="I226" s="317">
        <v>0</v>
      </c>
      <c r="J226" s="317">
        <v>0</v>
      </c>
      <c r="K226" s="47" t="s">
        <v>455</v>
      </c>
      <c r="L226" s="74">
        <v>894.27</v>
      </c>
      <c r="M226" s="74">
        <v>0</v>
      </c>
      <c r="N226" s="75">
        <v>0</v>
      </c>
    </row>
    <row r="227" spans="1:14" ht="228" customHeight="1" x14ac:dyDescent="0.25">
      <c r="A227" s="224" t="s">
        <v>59</v>
      </c>
      <c r="B227" s="224" t="s">
        <v>383</v>
      </c>
      <c r="C227" s="314" t="s">
        <v>570</v>
      </c>
      <c r="D227" s="79" t="s">
        <v>759</v>
      </c>
      <c r="E227" s="76" t="s">
        <v>144</v>
      </c>
      <c r="F227" s="288" t="s">
        <v>98</v>
      </c>
      <c r="G227" s="208">
        <v>1</v>
      </c>
      <c r="H227" s="311" t="s">
        <v>441</v>
      </c>
      <c r="I227" s="317">
        <v>0</v>
      </c>
      <c r="J227" s="317">
        <v>0</v>
      </c>
      <c r="K227" s="47" t="s">
        <v>455</v>
      </c>
      <c r="L227" s="74">
        <v>6911.9</v>
      </c>
      <c r="M227" s="74">
        <v>0</v>
      </c>
      <c r="N227" s="75">
        <v>0</v>
      </c>
    </row>
    <row r="228" spans="1:14" ht="52.5" customHeight="1" x14ac:dyDescent="0.25">
      <c r="A228" s="223" t="s">
        <v>59</v>
      </c>
      <c r="B228" s="224" t="s">
        <v>383</v>
      </c>
      <c r="C228" s="314" t="s">
        <v>603</v>
      </c>
      <c r="D228" s="79" t="s">
        <v>760</v>
      </c>
      <c r="E228" s="78" t="s">
        <v>144</v>
      </c>
      <c r="F228" s="283" t="s">
        <v>98</v>
      </c>
      <c r="G228" s="209">
        <v>1</v>
      </c>
      <c r="H228" s="311" t="s">
        <v>441</v>
      </c>
      <c r="I228" s="317">
        <v>0</v>
      </c>
      <c r="J228" s="317">
        <v>0</v>
      </c>
      <c r="K228" s="47" t="s">
        <v>455</v>
      </c>
      <c r="L228" s="74">
        <v>3231.07</v>
      </c>
      <c r="M228" s="74"/>
      <c r="N228" s="75"/>
    </row>
    <row r="229" spans="1:14" ht="71.25" customHeight="1" x14ac:dyDescent="0.25">
      <c r="A229" s="223" t="s">
        <v>59</v>
      </c>
      <c r="B229" s="224" t="s">
        <v>383</v>
      </c>
      <c r="C229" s="314" t="s">
        <v>408</v>
      </c>
      <c r="D229" s="79" t="s">
        <v>761</v>
      </c>
      <c r="E229" s="314" t="s">
        <v>144</v>
      </c>
      <c r="F229" s="283" t="s">
        <v>98</v>
      </c>
      <c r="G229" s="209">
        <v>1</v>
      </c>
      <c r="H229" s="311" t="s">
        <v>275</v>
      </c>
      <c r="I229" s="317">
        <v>0</v>
      </c>
      <c r="J229" s="317">
        <v>0</v>
      </c>
      <c r="K229" s="47" t="s">
        <v>455</v>
      </c>
      <c r="L229" s="74">
        <v>7514.6139999999996</v>
      </c>
      <c r="M229" s="74">
        <v>0</v>
      </c>
      <c r="N229" s="75">
        <v>0</v>
      </c>
    </row>
    <row r="230" spans="1:14" ht="102" customHeight="1" x14ac:dyDescent="0.25">
      <c r="A230" s="223" t="s">
        <v>59</v>
      </c>
      <c r="B230" s="224" t="s">
        <v>383</v>
      </c>
      <c r="C230" s="314" t="s">
        <v>544</v>
      </c>
      <c r="D230" s="79" t="s">
        <v>762</v>
      </c>
      <c r="E230" s="314" t="s">
        <v>144</v>
      </c>
      <c r="F230" s="283" t="s">
        <v>98</v>
      </c>
      <c r="G230" s="209">
        <v>1</v>
      </c>
      <c r="H230" s="311" t="s">
        <v>275</v>
      </c>
      <c r="I230" s="317">
        <v>0</v>
      </c>
      <c r="J230" s="317">
        <v>0</v>
      </c>
      <c r="K230" s="47" t="s">
        <v>455</v>
      </c>
      <c r="L230" s="74">
        <v>5133.22</v>
      </c>
      <c r="M230" s="74">
        <v>0</v>
      </c>
      <c r="N230" s="75">
        <v>0</v>
      </c>
    </row>
    <row r="231" spans="1:14" ht="56.25" customHeight="1" x14ac:dyDescent="0.25">
      <c r="A231" s="224" t="s">
        <v>59</v>
      </c>
      <c r="B231" s="224" t="s">
        <v>383</v>
      </c>
      <c r="C231" s="307" t="s">
        <v>223</v>
      </c>
      <c r="D231" s="79" t="s">
        <v>619</v>
      </c>
      <c r="E231" s="78" t="s">
        <v>144</v>
      </c>
      <c r="F231" s="283" t="s">
        <v>98</v>
      </c>
      <c r="G231" s="209">
        <v>1</v>
      </c>
      <c r="H231" s="311" t="s">
        <v>275</v>
      </c>
      <c r="I231" s="317">
        <v>0</v>
      </c>
      <c r="J231" s="317">
        <v>0</v>
      </c>
      <c r="K231" s="47" t="s">
        <v>455</v>
      </c>
      <c r="L231" s="74">
        <v>3466</v>
      </c>
      <c r="M231" s="74">
        <v>0</v>
      </c>
      <c r="N231" s="75">
        <v>0</v>
      </c>
    </row>
    <row r="232" spans="1:14" ht="106.5" customHeight="1" x14ac:dyDescent="0.25">
      <c r="A232" s="224" t="s">
        <v>59</v>
      </c>
      <c r="B232" s="224" t="s">
        <v>383</v>
      </c>
      <c r="C232" s="314" t="s">
        <v>224</v>
      </c>
      <c r="D232" s="79" t="s">
        <v>763</v>
      </c>
      <c r="E232" s="78" t="s">
        <v>144</v>
      </c>
      <c r="F232" s="283" t="s">
        <v>98</v>
      </c>
      <c r="G232" s="209">
        <v>1</v>
      </c>
      <c r="H232" s="311" t="s">
        <v>275</v>
      </c>
      <c r="I232" s="317">
        <v>0</v>
      </c>
      <c r="J232" s="317">
        <v>0</v>
      </c>
      <c r="K232" s="47" t="s">
        <v>455</v>
      </c>
      <c r="L232" s="74">
        <v>11982.75</v>
      </c>
      <c r="M232" s="74">
        <v>0</v>
      </c>
      <c r="N232" s="75">
        <v>0</v>
      </c>
    </row>
    <row r="233" spans="1:14" ht="57" customHeight="1" x14ac:dyDescent="0.25">
      <c r="A233" s="223" t="s">
        <v>59</v>
      </c>
      <c r="B233" s="224" t="s">
        <v>383</v>
      </c>
      <c r="C233" s="314" t="s">
        <v>207</v>
      </c>
      <c r="D233" s="79" t="s">
        <v>620</v>
      </c>
      <c r="E233" s="314" t="s">
        <v>144</v>
      </c>
      <c r="F233" s="283" t="s">
        <v>98</v>
      </c>
      <c r="G233" s="209">
        <v>1</v>
      </c>
      <c r="H233" s="311" t="s">
        <v>275</v>
      </c>
      <c r="I233" s="317">
        <v>0</v>
      </c>
      <c r="J233" s="317">
        <v>0</v>
      </c>
      <c r="K233" s="47" t="s">
        <v>455</v>
      </c>
      <c r="L233" s="74">
        <v>4819.05</v>
      </c>
      <c r="M233" s="74">
        <v>0</v>
      </c>
      <c r="N233" s="75">
        <v>0</v>
      </c>
    </row>
    <row r="234" spans="1:14" ht="61.5" customHeight="1" x14ac:dyDescent="0.25">
      <c r="A234" s="223" t="s">
        <v>59</v>
      </c>
      <c r="B234" s="224" t="s">
        <v>383</v>
      </c>
      <c r="C234" s="303" t="s">
        <v>260</v>
      </c>
      <c r="D234" s="79" t="s">
        <v>764</v>
      </c>
      <c r="E234" s="314" t="s">
        <v>144</v>
      </c>
      <c r="F234" s="283" t="s">
        <v>98</v>
      </c>
      <c r="G234" s="209">
        <v>1</v>
      </c>
      <c r="H234" s="311" t="s">
        <v>275</v>
      </c>
      <c r="I234" s="317">
        <v>0</v>
      </c>
      <c r="J234" s="317">
        <v>0</v>
      </c>
      <c r="K234" s="47" t="s">
        <v>455</v>
      </c>
      <c r="L234" s="74">
        <v>3588.72</v>
      </c>
      <c r="M234" s="47">
        <v>0</v>
      </c>
      <c r="N234" s="75">
        <v>0</v>
      </c>
    </row>
    <row r="235" spans="1:14" ht="24.75" customHeight="1" x14ac:dyDescent="0.25">
      <c r="A235" s="265" t="s">
        <v>59</v>
      </c>
      <c r="B235" s="266" t="s">
        <v>383</v>
      </c>
      <c r="C235" s="303" t="s">
        <v>421</v>
      </c>
      <c r="D235" s="79" t="s">
        <v>652</v>
      </c>
      <c r="E235" s="314" t="s">
        <v>144</v>
      </c>
      <c r="F235" s="283" t="s">
        <v>98</v>
      </c>
      <c r="G235" s="209">
        <v>1</v>
      </c>
      <c r="H235" s="311" t="s">
        <v>275</v>
      </c>
      <c r="I235" s="317">
        <v>0</v>
      </c>
      <c r="J235" s="317">
        <v>0</v>
      </c>
      <c r="K235" s="47" t="s">
        <v>455</v>
      </c>
      <c r="L235" s="74">
        <v>82.33</v>
      </c>
      <c r="M235" s="47">
        <v>0</v>
      </c>
      <c r="N235" s="75">
        <v>0</v>
      </c>
    </row>
    <row r="236" spans="1:14" ht="35.25" customHeight="1" x14ac:dyDescent="0.25">
      <c r="A236" s="266" t="s">
        <v>59</v>
      </c>
      <c r="B236" s="266" t="s">
        <v>383</v>
      </c>
      <c r="C236" s="316" t="s">
        <v>420</v>
      </c>
      <c r="D236" s="79" t="s">
        <v>653</v>
      </c>
      <c r="E236" s="78" t="s">
        <v>144</v>
      </c>
      <c r="F236" s="283" t="s">
        <v>98</v>
      </c>
      <c r="G236" s="209">
        <v>1</v>
      </c>
      <c r="H236" s="311" t="s">
        <v>275</v>
      </c>
      <c r="I236" s="317">
        <v>0</v>
      </c>
      <c r="J236" s="317">
        <v>0</v>
      </c>
      <c r="K236" s="47" t="s">
        <v>455</v>
      </c>
      <c r="L236" s="74">
        <v>409.6</v>
      </c>
      <c r="M236" s="74">
        <v>0</v>
      </c>
      <c r="N236" s="75">
        <v>0</v>
      </c>
    </row>
    <row r="237" spans="1:14" ht="48.75" customHeight="1" x14ac:dyDescent="0.25">
      <c r="A237" s="224" t="s">
        <v>59</v>
      </c>
      <c r="B237" s="224" t="s">
        <v>383</v>
      </c>
      <c r="C237" s="316" t="s">
        <v>388</v>
      </c>
      <c r="D237" s="79" t="s">
        <v>765</v>
      </c>
      <c r="E237" s="78" t="s">
        <v>144</v>
      </c>
      <c r="F237" s="283" t="s">
        <v>98</v>
      </c>
      <c r="G237" s="209">
        <v>1</v>
      </c>
      <c r="H237" s="311" t="s">
        <v>275</v>
      </c>
      <c r="I237" s="317">
        <v>0</v>
      </c>
      <c r="J237" s="317">
        <v>0</v>
      </c>
      <c r="K237" s="47" t="s">
        <v>455</v>
      </c>
      <c r="L237" s="74">
        <v>11455.68</v>
      </c>
      <c r="M237" s="74">
        <v>0</v>
      </c>
      <c r="N237" s="75">
        <v>0</v>
      </c>
    </row>
    <row r="238" spans="1:14" ht="79.5" customHeight="1" x14ac:dyDescent="0.25">
      <c r="A238" s="157" t="s">
        <v>59</v>
      </c>
      <c r="B238" s="157" t="s">
        <v>383</v>
      </c>
      <c r="C238" s="161" t="s">
        <v>226</v>
      </c>
      <c r="D238" s="256" t="s">
        <v>766</v>
      </c>
      <c r="E238" s="271" t="s">
        <v>144</v>
      </c>
      <c r="F238" s="272" t="s">
        <v>98</v>
      </c>
      <c r="G238" s="273">
        <v>1</v>
      </c>
      <c r="H238" s="157" t="s">
        <v>275</v>
      </c>
      <c r="I238" s="163">
        <v>0</v>
      </c>
      <c r="J238" s="163">
        <v>0</v>
      </c>
      <c r="K238" s="150" t="s">
        <v>455</v>
      </c>
      <c r="L238" s="150">
        <v>9692.94</v>
      </c>
      <c r="M238" s="150">
        <v>0</v>
      </c>
      <c r="N238" s="158">
        <v>0</v>
      </c>
    </row>
    <row r="239" spans="1:14" ht="46.5" customHeight="1" x14ac:dyDescent="0.25">
      <c r="A239" s="224" t="s">
        <v>59</v>
      </c>
      <c r="B239" s="224" t="s">
        <v>383</v>
      </c>
      <c r="C239" s="161" t="s">
        <v>261</v>
      </c>
      <c r="D239" s="256" t="s">
        <v>767</v>
      </c>
      <c r="E239" s="78" t="s">
        <v>144</v>
      </c>
      <c r="F239" s="283" t="s">
        <v>98</v>
      </c>
      <c r="G239" s="209">
        <v>1</v>
      </c>
      <c r="H239" s="311" t="s">
        <v>275</v>
      </c>
      <c r="I239" s="317">
        <v>0</v>
      </c>
      <c r="J239" s="317">
        <v>0</v>
      </c>
      <c r="K239" s="47" t="s">
        <v>455</v>
      </c>
      <c r="L239" s="74">
        <v>3467.16</v>
      </c>
      <c r="M239" s="74">
        <v>0</v>
      </c>
      <c r="N239" s="75">
        <v>0</v>
      </c>
    </row>
    <row r="240" spans="1:14" ht="140.25" customHeight="1" x14ac:dyDescent="0.25">
      <c r="A240" s="224" t="s">
        <v>59</v>
      </c>
      <c r="B240" s="224" t="s">
        <v>383</v>
      </c>
      <c r="C240" s="316" t="s">
        <v>385</v>
      </c>
      <c r="D240" s="79" t="s">
        <v>768</v>
      </c>
      <c r="E240" s="78" t="s">
        <v>144</v>
      </c>
      <c r="F240" s="283" t="s">
        <v>98</v>
      </c>
      <c r="G240" s="209">
        <v>1</v>
      </c>
      <c r="H240" s="311" t="s">
        <v>275</v>
      </c>
      <c r="I240" s="317">
        <v>0</v>
      </c>
      <c r="J240" s="317">
        <v>0</v>
      </c>
      <c r="K240" s="47" t="s">
        <v>455</v>
      </c>
      <c r="L240" s="74">
        <v>7831.36</v>
      </c>
      <c r="M240" s="74">
        <v>0</v>
      </c>
      <c r="N240" s="75">
        <v>0</v>
      </c>
    </row>
    <row r="241" spans="1:14" ht="106.5" customHeight="1" x14ac:dyDescent="0.25">
      <c r="A241" s="224" t="s">
        <v>59</v>
      </c>
      <c r="B241" s="224" t="s">
        <v>383</v>
      </c>
      <c r="C241" s="316" t="s">
        <v>133</v>
      </c>
      <c r="D241" s="79" t="s">
        <v>769</v>
      </c>
      <c r="E241" s="78" t="s">
        <v>144</v>
      </c>
      <c r="F241" s="283" t="s">
        <v>98</v>
      </c>
      <c r="G241" s="209">
        <v>1</v>
      </c>
      <c r="H241" s="311" t="s">
        <v>275</v>
      </c>
      <c r="I241" s="317">
        <v>0</v>
      </c>
      <c r="J241" s="317">
        <v>0</v>
      </c>
      <c r="K241" s="47" t="s">
        <v>455</v>
      </c>
      <c r="L241" s="74">
        <v>6142.9</v>
      </c>
      <c r="M241" s="74">
        <v>0</v>
      </c>
      <c r="N241" s="75">
        <v>0</v>
      </c>
    </row>
    <row r="242" spans="1:14" ht="34.5" customHeight="1" x14ac:dyDescent="0.25">
      <c r="A242" s="266" t="s">
        <v>59</v>
      </c>
      <c r="B242" s="266" t="s">
        <v>383</v>
      </c>
      <c r="C242" s="316" t="s">
        <v>418</v>
      </c>
      <c r="D242" s="79" t="s">
        <v>654</v>
      </c>
      <c r="E242" s="78" t="s">
        <v>144</v>
      </c>
      <c r="F242" s="283" t="s">
        <v>98</v>
      </c>
      <c r="G242" s="209">
        <v>1</v>
      </c>
      <c r="H242" s="311" t="s">
        <v>441</v>
      </c>
      <c r="I242" s="317">
        <v>0</v>
      </c>
      <c r="J242" s="317">
        <v>0</v>
      </c>
      <c r="K242" s="47" t="s">
        <v>455</v>
      </c>
      <c r="L242" s="74">
        <v>113.62</v>
      </c>
      <c r="M242" s="74">
        <v>0</v>
      </c>
      <c r="N242" s="75">
        <v>0</v>
      </c>
    </row>
    <row r="243" spans="1:14" ht="41.25" customHeight="1" x14ac:dyDescent="0.25">
      <c r="A243" s="224" t="s">
        <v>59</v>
      </c>
      <c r="B243" s="224" t="s">
        <v>383</v>
      </c>
      <c r="C243" s="316" t="s">
        <v>225</v>
      </c>
      <c r="D243" s="79" t="s">
        <v>576</v>
      </c>
      <c r="E243" s="78" t="s">
        <v>144</v>
      </c>
      <c r="F243" s="283" t="s">
        <v>98</v>
      </c>
      <c r="G243" s="209">
        <v>1</v>
      </c>
      <c r="H243" s="311" t="s">
        <v>275</v>
      </c>
      <c r="I243" s="317">
        <v>0</v>
      </c>
      <c r="J243" s="317">
        <v>0</v>
      </c>
      <c r="K243" s="47" t="s">
        <v>455</v>
      </c>
      <c r="L243" s="74">
        <v>2613.67</v>
      </c>
      <c r="M243" s="74">
        <v>0</v>
      </c>
      <c r="N243" s="75">
        <v>0</v>
      </c>
    </row>
    <row r="244" spans="1:14" ht="49.5" customHeight="1" x14ac:dyDescent="0.25">
      <c r="A244" s="266" t="s">
        <v>59</v>
      </c>
      <c r="B244" s="266" t="s">
        <v>383</v>
      </c>
      <c r="C244" s="316" t="s">
        <v>417</v>
      </c>
      <c r="D244" s="79" t="s">
        <v>655</v>
      </c>
      <c r="E244" s="78" t="s">
        <v>144</v>
      </c>
      <c r="F244" s="283" t="s">
        <v>98</v>
      </c>
      <c r="G244" s="209">
        <v>1</v>
      </c>
      <c r="H244" s="311" t="s">
        <v>275</v>
      </c>
      <c r="I244" s="317">
        <v>0</v>
      </c>
      <c r="J244" s="317">
        <v>0</v>
      </c>
      <c r="K244" s="47" t="s">
        <v>455</v>
      </c>
      <c r="L244" s="74">
        <v>280</v>
      </c>
      <c r="M244" s="74">
        <v>0</v>
      </c>
      <c r="N244" s="75">
        <v>0</v>
      </c>
    </row>
    <row r="245" spans="1:14" ht="43.5" customHeight="1" x14ac:dyDescent="0.25">
      <c r="A245" s="224" t="s">
        <v>59</v>
      </c>
      <c r="B245" s="224" t="s">
        <v>383</v>
      </c>
      <c r="C245" s="316" t="s">
        <v>134</v>
      </c>
      <c r="D245" s="79" t="s">
        <v>770</v>
      </c>
      <c r="E245" s="78" t="s">
        <v>144</v>
      </c>
      <c r="F245" s="283" t="s">
        <v>98</v>
      </c>
      <c r="G245" s="209">
        <v>1</v>
      </c>
      <c r="H245" s="311" t="s">
        <v>275</v>
      </c>
      <c r="I245" s="317">
        <v>0</v>
      </c>
      <c r="J245" s="317">
        <v>0</v>
      </c>
      <c r="K245" s="47" t="s">
        <v>455</v>
      </c>
      <c r="L245" s="74">
        <v>7156.6</v>
      </c>
      <c r="M245" s="44">
        <v>0</v>
      </c>
      <c r="N245" s="75">
        <v>0</v>
      </c>
    </row>
    <row r="246" spans="1:14" ht="93" customHeight="1" x14ac:dyDescent="0.25">
      <c r="A246" s="224" t="s">
        <v>59</v>
      </c>
      <c r="B246" s="224" t="s">
        <v>383</v>
      </c>
      <c r="C246" s="316" t="s">
        <v>227</v>
      </c>
      <c r="D246" s="79" t="s">
        <v>771</v>
      </c>
      <c r="E246" s="78" t="s">
        <v>144</v>
      </c>
      <c r="F246" s="283" t="s">
        <v>98</v>
      </c>
      <c r="G246" s="209">
        <v>1</v>
      </c>
      <c r="H246" s="311" t="s">
        <v>275</v>
      </c>
      <c r="I246" s="317">
        <v>0</v>
      </c>
      <c r="J246" s="317">
        <v>0</v>
      </c>
      <c r="K246" s="47" t="s">
        <v>455</v>
      </c>
      <c r="L246" s="74">
        <v>16900.25</v>
      </c>
      <c r="M246" s="74">
        <v>0</v>
      </c>
      <c r="N246" s="75">
        <v>0</v>
      </c>
    </row>
    <row r="247" spans="1:14" ht="59.25" customHeight="1" x14ac:dyDescent="0.25">
      <c r="A247" s="224" t="s">
        <v>59</v>
      </c>
      <c r="B247" s="224" t="s">
        <v>383</v>
      </c>
      <c r="C247" s="316" t="s">
        <v>262</v>
      </c>
      <c r="D247" s="79" t="s">
        <v>772</v>
      </c>
      <c r="E247" s="78" t="s">
        <v>144</v>
      </c>
      <c r="F247" s="283" t="s">
        <v>98</v>
      </c>
      <c r="G247" s="209">
        <v>1</v>
      </c>
      <c r="H247" s="311" t="s">
        <v>275</v>
      </c>
      <c r="I247" s="317">
        <v>0</v>
      </c>
      <c r="J247" s="317">
        <v>0</v>
      </c>
      <c r="K247" s="47" t="s">
        <v>455</v>
      </c>
      <c r="L247" s="74">
        <v>7556.89</v>
      </c>
      <c r="M247" s="74">
        <v>0</v>
      </c>
      <c r="N247" s="75">
        <v>0</v>
      </c>
    </row>
    <row r="248" spans="1:14" ht="261.75" customHeight="1" x14ac:dyDescent="0.25">
      <c r="A248" s="224" t="s">
        <v>59</v>
      </c>
      <c r="B248" s="224" t="s">
        <v>383</v>
      </c>
      <c r="C248" s="316" t="s">
        <v>579</v>
      </c>
      <c r="D248" s="79" t="s">
        <v>773</v>
      </c>
      <c r="E248" s="76" t="s">
        <v>144</v>
      </c>
      <c r="F248" s="288" t="s">
        <v>98</v>
      </c>
      <c r="G248" s="208">
        <v>1</v>
      </c>
      <c r="H248" s="311" t="s">
        <v>275</v>
      </c>
      <c r="I248" s="317">
        <v>0</v>
      </c>
      <c r="J248" s="317">
        <v>0</v>
      </c>
      <c r="K248" s="47" t="s">
        <v>455</v>
      </c>
      <c r="L248" s="74">
        <v>6145.21</v>
      </c>
      <c r="M248" s="74">
        <v>0</v>
      </c>
      <c r="N248" s="75">
        <v>0</v>
      </c>
    </row>
    <row r="249" spans="1:14" ht="17.25" customHeight="1" x14ac:dyDescent="0.25">
      <c r="A249" s="224" t="s">
        <v>59</v>
      </c>
      <c r="B249" s="224" t="s">
        <v>383</v>
      </c>
      <c r="C249" s="316" t="s">
        <v>416</v>
      </c>
      <c r="D249" s="79" t="s">
        <v>552</v>
      </c>
      <c r="E249" s="76" t="s">
        <v>144</v>
      </c>
      <c r="F249" s="288" t="s">
        <v>98</v>
      </c>
      <c r="G249" s="208">
        <v>1</v>
      </c>
      <c r="H249" s="311" t="s">
        <v>275</v>
      </c>
      <c r="I249" s="317">
        <v>0</v>
      </c>
      <c r="J249" s="317">
        <v>0</v>
      </c>
      <c r="K249" s="47" t="s">
        <v>455</v>
      </c>
      <c r="L249" s="74">
        <v>200</v>
      </c>
      <c r="M249" s="74">
        <v>0</v>
      </c>
      <c r="N249" s="75">
        <v>0</v>
      </c>
    </row>
    <row r="250" spans="1:14" ht="33.75" customHeight="1" x14ac:dyDescent="0.25">
      <c r="A250" s="227" t="s">
        <v>59</v>
      </c>
      <c r="B250" s="227" t="s">
        <v>383</v>
      </c>
      <c r="C250" s="312" t="s">
        <v>113</v>
      </c>
      <c r="D250" s="99" t="s">
        <v>468</v>
      </c>
      <c r="E250" s="27" t="s">
        <v>144</v>
      </c>
      <c r="F250" s="231" t="s">
        <v>98</v>
      </c>
      <c r="G250" s="313">
        <v>0</v>
      </c>
      <c r="H250" s="311" t="s">
        <v>85</v>
      </c>
      <c r="I250" s="313">
        <v>23</v>
      </c>
      <c r="J250" s="313">
        <v>23</v>
      </c>
      <c r="K250" s="47" t="s">
        <v>455</v>
      </c>
      <c r="L250" s="47">
        <v>0.04</v>
      </c>
      <c r="M250" s="74">
        <v>129546.564</v>
      </c>
      <c r="N250" s="75">
        <v>115471.90399999999</v>
      </c>
    </row>
    <row r="251" spans="1:14" ht="33.75" customHeight="1" x14ac:dyDescent="0.25">
      <c r="A251" s="234"/>
      <c r="B251" s="234"/>
      <c r="C251" s="235"/>
      <c r="D251" s="236"/>
      <c r="E251" s="237"/>
      <c r="F251" s="238"/>
      <c r="G251" s="239"/>
      <c r="H251" s="234"/>
      <c r="I251" s="239"/>
      <c r="J251" s="239"/>
      <c r="K251" s="240"/>
      <c r="L251" s="240"/>
      <c r="M251" s="240"/>
      <c r="N251" s="233"/>
    </row>
    <row r="252" spans="1:14" ht="24" customHeight="1" x14ac:dyDescent="0.25">
      <c r="B252" s="440" t="s">
        <v>543</v>
      </c>
      <c r="C252" s="440"/>
      <c r="D252" s="440"/>
      <c r="E252" s="440"/>
      <c r="F252" s="440"/>
      <c r="G252" s="440"/>
      <c r="H252" s="440"/>
      <c r="I252" s="440"/>
      <c r="J252" s="440"/>
      <c r="K252" s="440"/>
      <c r="L252" s="440"/>
      <c r="M252" s="440"/>
      <c r="N252" s="24"/>
    </row>
    <row r="253" spans="1:14" ht="40.5" customHeight="1" x14ac:dyDescent="0.25">
      <c r="A253" s="100"/>
      <c r="B253" s="450" t="s">
        <v>660</v>
      </c>
      <c r="C253" s="450"/>
      <c r="D253" s="450"/>
      <c r="E253" s="450"/>
      <c r="F253" s="450"/>
      <c r="G253" s="450"/>
      <c r="H253" s="450"/>
      <c r="I253" s="450"/>
      <c r="J253" s="450"/>
      <c r="K253" s="450"/>
      <c r="L253" s="450"/>
      <c r="M253" s="450"/>
      <c r="N253" s="450"/>
    </row>
    <row r="254" spans="1:14" ht="9.75" customHeight="1" x14ac:dyDescent="0.25">
      <c r="A254" s="100"/>
      <c r="B254" s="100"/>
      <c r="C254" s="100"/>
      <c r="D254" s="100"/>
      <c r="E254" s="100"/>
      <c r="F254" s="100"/>
      <c r="G254" s="100"/>
      <c r="H254" s="100"/>
      <c r="I254" s="100"/>
      <c r="J254" s="100"/>
      <c r="K254" s="100"/>
      <c r="L254" s="100"/>
      <c r="M254" s="100"/>
      <c r="N254" s="100"/>
    </row>
    <row r="262" spans="3:3" x14ac:dyDescent="0.25">
      <c r="C262" s="1"/>
    </row>
  </sheetData>
  <mergeCells count="716">
    <mergeCell ref="J124:J125"/>
    <mergeCell ref="J180:J181"/>
    <mergeCell ref="J110:J111"/>
    <mergeCell ref="A108:A111"/>
    <mergeCell ref="B108:B111"/>
    <mergeCell ref="D108:D111"/>
    <mergeCell ref="J136:J137"/>
    <mergeCell ref="J138:J139"/>
    <mergeCell ref="J140:J141"/>
    <mergeCell ref="I120:I123"/>
    <mergeCell ref="J118:J119"/>
    <mergeCell ref="J112:J115"/>
    <mergeCell ref="I116:I117"/>
    <mergeCell ref="J116:J117"/>
    <mergeCell ref="D112:D115"/>
    <mergeCell ref="I118:I119"/>
    <mergeCell ref="I112:I115"/>
    <mergeCell ref="J130:J131"/>
    <mergeCell ref="G112:G115"/>
    <mergeCell ref="I126:I127"/>
    <mergeCell ref="H124:H125"/>
    <mergeCell ref="I124:I125"/>
    <mergeCell ref="E124:E125"/>
    <mergeCell ref="F124:F125"/>
    <mergeCell ref="C110:C111"/>
    <mergeCell ref="J152:J153"/>
    <mergeCell ref="J142:J143"/>
    <mergeCell ref="J144:J145"/>
    <mergeCell ref="G204:G207"/>
    <mergeCell ref="E198:E199"/>
    <mergeCell ref="F198:F199"/>
    <mergeCell ref="G198:G199"/>
    <mergeCell ref="H198:H199"/>
    <mergeCell ref="I198:I199"/>
    <mergeCell ref="J198:J199"/>
    <mergeCell ref="J162:J163"/>
    <mergeCell ref="J184:J185"/>
    <mergeCell ref="J154:J155"/>
    <mergeCell ref="J156:J157"/>
    <mergeCell ref="J158:J159"/>
    <mergeCell ref="J160:J161"/>
    <mergeCell ref="J164:J165"/>
    <mergeCell ref="J166:J167"/>
    <mergeCell ref="J168:J169"/>
    <mergeCell ref="J170:J171"/>
    <mergeCell ref="H176:H177"/>
    <mergeCell ref="I176:I177"/>
    <mergeCell ref="J172:J173"/>
    <mergeCell ref="J174:J175"/>
    <mergeCell ref="F162:F163"/>
    <mergeCell ref="G162:G163"/>
    <mergeCell ref="H162:H163"/>
    <mergeCell ref="I162:I163"/>
    <mergeCell ref="B152:B153"/>
    <mergeCell ref="C152:C153"/>
    <mergeCell ref="D152:D153"/>
    <mergeCell ref="E152:E153"/>
    <mergeCell ref="F152:F153"/>
    <mergeCell ref="G152:G153"/>
    <mergeCell ref="H152:H153"/>
    <mergeCell ref="I152:I153"/>
    <mergeCell ref="A17:A20"/>
    <mergeCell ref="C17:C20"/>
    <mergeCell ref="D17:D20"/>
    <mergeCell ref="E17:E20"/>
    <mergeCell ref="B10:B16"/>
    <mergeCell ref="C10:C16"/>
    <mergeCell ref="A23:A26"/>
    <mergeCell ref="B23:B26"/>
    <mergeCell ref="C23:C26"/>
    <mergeCell ref="A21:A22"/>
    <mergeCell ref="A10:A16"/>
    <mergeCell ref="N90:N91"/>
    <mergeCell ref="M90:M91"/>
    <mergeCell ref="L90:L91"/>
    <mergeCell ref="H42:H43"/>
    <mergeCell ref="I44:I47"/>
    <mergeCell ref="I48:I49"/>
    <mergeCell ref="H33:H36"/>
    <mergeCell ref="H38:H41"/>
    <mergeCell ref="J33:J36"/>
    <mergeCell ref="I33:I36"/>
    <mergeCell ref="H44:H47"/>
    <mergeCell ref="K90:K91"/>
    <mergeCell ref="J86:J87"/>
    <mergeCell ref="J88:J89"/>
    <mergeCell ref="J81:J84"/>
    <mergeCell ref="H61:H64"/>
    <mergeCell ref="I81:I84"/>
    <mergeCell ref="I86:I87"/>
    <mergeCell ref="L14:L16"/>
    <mergeCell ref="M14:M16"/>
    <mergeCell ref="N14:N16"/>
    <mergeCell ref="I66:I69"/>
    <mergeCell ref="J48:J49"/>
    <mergeCell ref="I61:I64"/>
    <mergeCell ref="J61:J64"/>
    <mergeCell ref="I38:I41"/>
    <mergeCell ref="J38:J41"/>
    <mergeCell ref="I21:I22"/>
    <mergeCell ref="J21:J22"/>
    <mergeCell ref="J23:J26"/>
    <mergeCell ref="I28:I31"/>
    <mergeCell ref="J28:J31"/>
    <mergeCell ref="J42:J43"/>
    <mergeCell ref="I56:I59"/>
    <mergeCell ref="J56:J59"/>
    <mergeCell ref="J66:J69"/>
    <mergeCell ref="J44:J47"/>
    <mergeCell ref="J54:J55"/>
    <mergeCell ref="I17:I20"/>
    <mergeCell ref="B81:B84"/>
    <mergeCell ref="K14:K16"/>
    <mergeCell ref="D10:D16"/>
    <mergeCell ref="C42:C43"/>
    <mergeCell ref="D42:D43"/>
    <mergeCell ref="E42:E43"/>
    <mergeCell ref="C44:C47"/>
    <mergeCell ref="B48:B49"/>
    <mergeCell ref="B33:B36"/>
    <mergeCell ref="C33:C36"/>
    <mergeCell ref="D33:D36"/>
    <mergeCell ref="E33:E36"/>
    <mergeCell ref="D71:D74"/>
    <mergeCell ref="B56:B59"/>
    <mergeCell ref="E50:E53"/>
    <mergeCell ref="F50:F53"/>
    <mergeCell ref="D76:D79"/>
    <mergeCell ref="E71:E74"/>
    <mergeCell ref="H48:H49"/>
    <mergeCell ref="C48:C49"/>
    <mergeCell ref="J50:J53"/>
    <mergeCell ref="G61:G64"/>
    <mergeCell ref="H56:H59"/>
    <mergeCell ref="E28:E31"/>
    <mergeCell ref="A204:A207"/>
    <mergeCell ref="D204:D207"/>
    <mergeCell ref="E204:E207"/>
    <mergeCell ref="F204:F207"/>
    <mergeCell ref="H116:H117"/>
    <mergeCell ref="J146:J147"/>
    <mergeCell ref="J148:J149"/>
    <mergeCell ref="J150:J151"/>
    <mergeCell ref="G126:G127"/>
    <mergeCell ref="H126:H127"/>
    <mergeCell ref="J128:J129"/>
    <mergeCell ref="J126:J127"/>
    <mergeCell ref="B118:B119"/>
    <mergeCell ref="H118:H119"/>
    <mergeCell ref="F118:F119"/>
    <mergeCell ref="C118:C119"/>
    <mergeCell ref="D118:D119"/>
    <mergeCell ref="E118:E119"/>
    <mergeCell ref="G124:G125"/>
    <mergeCell ref="A162:A163"/>
    <mergeCell ref="B162:B163"/>
    <mergeCell ref="C162:C163"/>
    <mergeCell ref="D162:D163"/>
    <mergeCell ref="E162:E163"/>
    <mergeCell ref="D54:D55"/>
    <mergeCell ref="E54:E55"/>
    <mergeCell ref="F54:F55"/>
    <mergeCell ref="G54:G55"/>
    <mergeCell ref="H54:H55"/>
    <mergeCell ref="I54:I55"/>
    <mergeCell ref="J120:J123"/>
    <mergeCell ref="B204:B207"/>
    <mergeCell ref="C204:C207"/>
    <mergeCell ref="D81:D84"/>
    <mergeCell ref="B86:B89"/>
    <mergeCell ref="C86:C89"/>
    <mergeCell ref="D86:D89"/>
    <mergeCell ref="F86:F89"/>
    <mergeCell ref="E86:E87"/>
    <mergeCell ref="H112:H115"/>
    <mergeCell ref="F112:F115"/>
    <mergeCell ref="E112:E115"/>
    <mergeCell ref="B112:B115"/>
    <mergeCell ref="C112:C115"/>
    <mergeCell ref="E88:E89"/>
    <mergeCell ref="G88:G89"/>
    <mergeCell ref="G86:G87"/>
    <mergeCell ref="H110:H111"/>
    <mergeCell ref="A86:A89"/>
    <mergeCell ref="C90:C91"/>
    <mergeCell ref="A81:A84"/>
    <mergeCell ref="B90:B91"/>
    <mergeCell ref="E120:E123"/>
    <mergeCell ref="D120:D123"/>
    <mergeCell ref="H81:H84"/>
    <mergeCell ref="C81:C84"/>
    <mergeCell ref="F120:F123"/>
    <mergeCell ref="G120:G123"/>
    <mergeCell ref="H120:H123"/>
    <mergeCell ref="A120:A123"/>
    <mergeCell ref="B120:B123"/>
    <mergeCell ref="C120:C123"/>
    <mergeCell ref="A118:A119"/>
    <mergeCell ref="A90:A91"/>
    <mergeCell ref="A112:A115"/>
    <mergeCell ref="E81:E84"/>
    <mergeCell ref="F81:F84"/>
    <mergeCell ref="F110:F111"/>
    <mergeCell ref="G110:G111"/>
    <mergeCell ref="H86:H87"/>
    <mergeCell ref="H88:H89"/>
    <mergeCell ref="D90:D91"/>
    <mergeCell ref="A50:A53"/>
    <mergeCell ref="B50:B53"/>
    <mergeCell ref="D56:D59"/>
    <mergeCell ref="F56:F59"/>
    <mergeCell ref="F66:F69"/>
    <mergeCell ref="C66:C69"/>
    <mergeCell ref="A56:A59"/>
    <mergeCell ref="A61:A64"/>
    <mergeCell ref="A66:A69"/>
    <mergeCell ref="B66:B69"/>
    <mergeCell ref="B61:B64"/>
    <mergeCell ref="C61:C64"/>
    <mergeCell ref="D61:D64"/>
    <mergeCell ref="D66:D69"/>
    <mergeCell ref="E66:E69"/>
    <mergeCell ref="C50:C53"/>
    <mergeCell ref="D50:D53"/>
    <mergeCell ref="E56:E59"/>
    <mergeCell ref="E61:E64"/>
    <mergeCell ref="F61:F64"/>
    <mergeCell ref="C56:C59"/>
    <mergeCell ref="A54:A55"/>
    <mergeCell ref="B54:B55"/>
    <mergeCell ref="C54:C55"/>
    <mergeCell ref="A48:A49"/>
    <mergeCell ref="G21:G22"/>
    <mergeCell ref="E23:E26"/>
    <mergeCell ref="F23:F26"/>
    <mergeCell ref="G23:G26"/>
    <mergeCell ref="D23:D26"/>
    <mergeCell ref="G42:G43"/>
    <mergeCell ref="F33:F36"/>
    <mergeCell ref="G33:G36"/>
    <mergeCell ref="A38:A41"/>
    <mergeCell ref="D38:D41"/>
    <mergeCell ref="C38:C41"/>
    <mergeCell ref="E38:E41"/>
    <mergeCell ref="F38:F41"/>
    <mergeCell ref="G38:G41"/>
    <mergeCell ref="F42:F43"/>
    <mergeCell ref="B42:B43"/>
    <mergeCell ref="A42:A43"/>
    <mergeCell ref="A33:A36"/>
    <mergeCell ref="C21:C22"/>
    <mergeCell ref="A28:A31"/>
    <mergeCell ref="B28:B31"/>
    <mergeCell ref="C28:C31"/>
    <mergeCell ref="D28:D31"/>
    <mergeCell ref="F28:F31"/>
    <mergeCell ref="E21:E22"/>
    <mergeCell ref="F21:F22"/>
    <mergeCell ref="E44:E47"/>
    <mergeCell ref="F44:F47"/>
    <mergeCell ref="D48:D49"/>
    <mergeCell ref="E48:E49"/>
    <mergeCell ref="F48:F49"/>
    <mergeCell ref="D44:D47"/>
    <mergeCell ref="A44:A47"/>
    <mergeCell ref="F17:F20"/>
    <mergeCell ref="G17:G20"/>
    <mergeCell ref="J17:J20"/>
    <mergeCell ref="B17:B20"/>
    <mergeCell ref="M2:N2"/>
    <mergeCell ref="A3:N3"/>
    <mergeCell ref="A5:A8"/>
    <mergeCell ref="B5:B8"/>
    <mergeCell ref="C5:C8"/>
    <mergeCell ref="D5:D8"/>
    <mergeCell ref="E5:J5"/>
    <mergeCell ref="K5:N5"/>
    <mergeCell ref="E6:E8"/>
    <mergeCell ref="F6:F8"/>
    <mergeCell ref="G6:J6"/>
    <mergeCell ref="K6:K8"/>
    <mergeCell ref="L6:L8"/>
    <mergeCell ref="M6:M8"/>
    <mergeCell ref="N6:N8"/>
    <mergeCell ref="G7:H7"/>
    <mergeCell ref="I7:I8"/>
    <mergeCell ref="J7:J8"/>
    <mergeCell ref="H17:H20"/>
    <mergeCell ref="H28:H31"/>
    <mergeCell ref="H21:H22"/>
    <mergeCell ref="I42:I43"/>
    <mergeCell ref="G66:G69"/>
    <mergeCell ref="H66:H69"/>
    <mergeCell ref="H23:H26"/>
    <mergeCell ref="I23:I26"/>
    <mergeCell ref="I88:I89"/>
    <mergeCell ref="G118:G119"/>
    <mergeCell ref="G50:G53"/>
    <mergeCell ref="H50:H53"/>
    <mergeCell ref="I50:I53"/>
    <mergeCell ref="G44:G47"/>
    <mergeCell ref="G81:G84"/>
    <mergeCell ref="G48:G49"/>
    <mergeCell ref="G56:G59"/>
    <mergeCell ref="G28:G31"/>
    <mergeCell ref="I110:I111"/>
    <mergeCell ref="A116:A117"/>
    <mergeCell ref="B116:B117"/>
    <mergeCell ref="G116:G117"/>
    <mergeCell ref="C116:C117"/>
    <mergeCell ref="D116:D117"/>
    <mergeCell ref="E116:E117"/>
    <mergeCell ref="F116:F117"/>
    <mergeCell ref="A124:A125"/>
    <mergeCell ref="B124:B125"/>
    <mergeCell ref="C124:C125"/>
    <mergeCell ref="D124:D125"/>
    <mergeCell ref="A126:A127"/>
    <mergeCell ref="B126:B127"/>
    <mergeCell ref="C126:C127"/>
    <mergeCell ref="D126:D127"/>
    <mergeCell ref="E126:E127"/>
    <mergeCell ref="F126:F127"/>
    <mergeCell ref="I130:I131"/>
    <mergeCell ref="A128:A129"/>
    <mergeCell ref="B128:B129"/>
    <mergeCell ref="C128:C129"/>
    <mergeCell ref="D128:D129"/>
    <mergeCell ref="E128:E129"/>
    <mergeCell ref="F128:F129"/>
    <mergeCell ref="G128:G129"/>
    <mergeCell ref="H128:H129"/>
    <mergeCell ref="I128:I129"/>
    <mergeCell ref="A130:A131"/>
    <mergeCell ref="B130:B131"/>
    <mergeCell ref="C130:C131"/>
    <mergeCell ref="D130:D131"/>
    <mergeCell ref="E130:E131"/>
    <mergeCell ref="F130:F131"/>
    <mergeCell ref="G130:G131"/>
    <mergeCell ref="H130:H131"/>
    <mergeCell ref="J134:J135"/>
    <mergeCell ref="A132:A133"/>
    <mergeCell ref="B132:B133"/>
    <mergeCell ref="C132:C133"/>
    <mergeCell ref="D132:D133"/>
    <mergeCell ref="E132:E133"/>
    <mergeCell ref="F132:F133"/>
    <mergeCell ref="G132:G133"/>
    <mergeCell ref="H132:H133"/>
    <mergeCell ref="I132:I133"/>
    <mergeCell ref="A134:A135"/>
    <mergeCell ref="B134:B135"/>
    <mergeCell ref="C134:C135"/>
    <mergeCell ref="D134:D135"/>
    <mergeCell ref="E134:E135"/>
    <mergeCell ref="F134:F135"/>
    <mergeCell ref="G134:G135"/>
    <mergeCell ref="H134:H135"/>
    <mergeCell ref="I134:I135"/>
    <mergeCell ref="J132:J133"/>
    <mergeCell ref="A138:A139"/>
    <mergeCell ref="B138:B139"/>
    <mergeCell ref="C138:C139"/>
    <mergeCell ref="D138:D139"/>
    <mergeCell ref="E138:E139"/>
    <mergeCell ref="F138:F139"/>
    <mergeCell ref="G138:G139"/>
    <mergeCell ref="H138:H139"/>
    <mergeCell ref="I138:I139"/>
    <mergeCell ref="A136:A137"/>
    <mergeCell ref="B136:B137"/>
    <mergeCell ref="C136:C137"/>
    <mergeCell ref="D136:D137"/>
    <mergeCell ref="E136:E137"/>
    <mergeCell ref="F136:F137"/>
    <mergeCell ref="G136:G137"/>
    <mergeCell ref="H136:H137"/>
    <mergeCell ref="I136:I137"/>
    <mergeCell ref="A142:A143"/>
    <mergeCell ref="B142:B143"/>
    <mergeCell ref="C142:C143"/>
    <mergeCell ref="D142:D143"/>
    <mergeCell ref="E142:E143"/>
    <mergeCell ref="F142:F143"/>
    <mergeCell ref="G142:G143"/>
    <mergeCell ref="H142:H143"/>
    <mergeCell ref="I142:I143"/>
    <mergeCell ref="A140:A141"/>
    <mergeCell ref="B140:B141"/>
    <mergeCell ref="C140:C141"/>
    <mergeCell ref="D140:D141"/>
    <mergeCell ref="E140:E141"/>
    <mergeCell ref="F140:F141"/>
    <mergeCell ref="G140:G141"/>
    <mergeCell ref="H140:H141"/>
    <mergeCell ref="I140:I141"/>
    <mergeCell ref="A146:A147"/>
    <mergeCell ref="B146:B147"/>
    <mergeCell ref="C146:C147"/>
    <mergeCell ref="D146:D147"/>
    <mergeCell ref="E146:E147"/>
    <mergeCell ref="F146:F147"/>
    <mergeCell ref="G146:G147"/>
    <mergeCell ref="H146:H147"/>
    <mergeCell ref="I146:I147"/>
    <mergeCell ref="A144:A145"/>
    <mergeCell ref="B144:B145"/>
    <mergeCell ref="C144:C145"/>
    <mergeCell ref="D144:D145"/>
    <mergeCell ref="E144:E145"/>
    <mergeCell ref="F144:F145"/>
    <mergeCell ref="G144:G145"/>
    <mergeCell ref="H144:H145"/>
    <mergeCell ref="I144:I145"/>
    <mergeCell ref="A150:A151"/>
    <mergeCell ref="B150:B151"/>
    <mergeCell ref="C150:C151"/>
    <mergeCell ref="D150:D151"/>
    <mergeCell ref="E150:E151"/>
    <mergeCell ref="F150:F151"/>
    <mergeCell ref="G150:G151"/>
    <mergeCell ref="H150:H151"/>
    <mergeCell ref="I150:I151"/>
    <mergeCell ref="A148:A149"/>
    <mergeCell ref="B148:B149"/>
    <mergeCell ref="C148:C149"/>
    <mergeCell ref="D148:D149"/>
    <mergeCell ref="E148:E149"/>
    <mergeCell ref="F148:F149"/>
    <mergeCell ref="G148:G149"/>
    <mergeCell ref="H148:H149"/>
    <mergeCell ref="I148:I149"/>
    <mergeCell ref="A156:A157"/>
    <mergeCell ref="B156:B157"/>
    <mergeCell ref="C156:C157"/>
    <mergeCell ref="D156:D157"/>
    <mergeCell ref="E156:E157"/>
    <mergeCell ref="F156:F157"/>
    <mergeCell ref="G156:G157"/>
    <mergeCell ref="H156:H157"/>
    <mergeCell ref="I156:I157"/>
    <mergeCell ref="A154:A155"/>
    <mergeCell ref="B154:B155"/>
    <mergeCell ref="C154:C155"/>
    <mergeCell ref="D154:D155"/>
    <mergeCell ref="E154:E155"/>
    <mergeCell ref="F154:F155"/>
    <mergeCell ref="G154:G155"/>
    <mergeCell ref="H154:H155"/>
    <mergeCell ref="I154:I155"/>
    <mergeCell ref="A160:A161"/>
    <mergeCell ref="B160:B161"/>
    <mergeCell ref="C160:C161"/>
    <mergeCell ref="D160:D161"/>
    <mergeCell ref="E160:E161"/>
    <mergeCell ref="F160:F161"/>
    <mergeCell ref="G160:G161"/>
    <mergeCell ref="H160:H161"/>
    <mergeCell ref="I160:I161"/>
    <mergeCell ref="A158:A159"/>
    <mergeCell ref="B158:B159"/>
    <mergeCell ref="C158:C159"/>
    <mergeCell ref="D158:D159"/>
    <mergeCell ref="E158:E159"/>
    <mergeCell ref="F158:F159"/>
    <mergeCell ref="G158:G159"/>
    <mergeCell ref="H158:H159"/>
    <mergeCell ref="I158:I159"/>
    <mergeCell ref="A166:A167"/>
    <mergeCell ref="B166:B167"/>
    <mergeCell ref="C166:C167"/>
    <mergeCell ref="D166:D167"/>
    <mergeCell ref="E166:E167"/>
    <mergeCell ref="F166:F167"/>
    <mergeCell ref="G166:G167"/>
    <mergeCell ref="H166:H167"/>
    <mergeCell ref="I166:I167"/>
    <mergeCell ref="A164:A165"/>
    <mergeCell ref="B164:B165"/>
    <mergeCell ref="C164:C165"/>
    <mergeCell ref="D164:D165"/>
    <mergeCell ref="E164:E165"/>
    <mergeCell ref="F164:F165"/>
    <mergeCell ref="G164:G165"/>
    <mergeCell ref="H164:H165"/>
    <mergeCell ref="I164:I165"/>
    <mergeCell ref="A170:A171"/>
    <mergeCell ref="B170:B171"/>
    <mergeCell ref="C170:C171"/>
    <mergeCell ref="D170:D171"/>
    <mergeCell ref="E170:E171"/>
    <mergeCell ref="F170:F171"/>
    <mergeCell ref="G170:G171"/>
    <mergeCell ref="H170:H171"/>
    <mergeCell ref="I170:I171"/>
    <mergeCell ref="A168:A169"/>
    <mergeCell ref="B168:B169"/>
    <mergeCell ref="C168:C169"/>
    <mergeCell ref="D168:D169"/>
    <mergeCell ref="E168:E169"/>
    <mergeCell ref="F168:F169"/>
    <mergeCell ref="G168:G169"/>
    <mergeCell ref="H168:H169"/>
    <mergeCell ref="I168:I169"/>
    <mergeCell ref="H172:H173"/>
    <mergeCell ref="I172:I173"/>
    <mergeCell ref="A174:A175"/>
    <mergeCell ref="B174:B175"/>
    <mergeCell ref="C174:C175"/>
    <mergeCell ref="D174:D175"/>
    <mergeCell ref="E174:E175"/>
    <mergeCell ref="F174:F175"/>
    <mergeCell ref="G174:G175"/>
    <mergeCell ref="H174:H175"/>
    <mergeCell ref="I174:I175"/>
    <mergeCell ref="A176:A177"/>
    <mergeCell ref="B176:B177"/>
    <mergeCell ref="C176:C177"/>
    <mergeCell ref="D176:D177"/>
    <mergeCell ref="E176:E177"/>
    <mergeCell ref="F176:F177"/>
    <mergeCell ref="G176:G177"/>
    <mergeCell ref="A172:A173"/>
    <mergeCell ref="B172:B173"/>
    <mergeCell ref="C172:C173"/>
    <mergeCell ref="D172:D173"/>
    <mergeCell ref="E172:E173"/>
    <mergeCell ref="F172:F173"/>
    <mergeCell ref="G172:G173"/>
    <mergeCell ref="A178:A179"/>
    <mergeCell ref="B178:B179"/>
    <mergeCell ref="C178:C179"/>
    <mergeCell ref="D178:D179"/>
    <mergeCell ref="E178:E179"/>
    <mergeCell ref="F178:F179"/>
    <mergeCell ref="G178:G179"/>
    <mergeCell ref="H178:H179"/>
    <mergeCell ref="I178:I179"/>
    <mergeCell ref="D186:D187"/>
    <mergeCell ref="E186:E187"/>
    <mergeCell ref="D180:D181"/>
    <mergeCell ref="E180:E181"/>
    <mergeCell ref="F180:F181"/>
    <mergeCell ref="G180:G181"/>
    <mergeCell ref="H180:H181"/>
    <mergeCell ref="I180:I181"/>
    <mergeCell ref="J176:J177"/>
    <mergeCell ref="J178:J179"/>
    <mergeCell ref="I182:I183"/>
    <mergeCell ref="A184:A185"/>
    <mergeCell ref="B184:B185"/>
    <mergeCell ref="C184:C185"/>
    <mergeCell ref="D184:D185"/>
    <mergeCell ref="E184:E185"/>
    <mergeCell ref="F184:F185"/>
    <mergeCell ref="G184:G185"/>
    <mergeCell ref="H184:H185"/>
    <mergeCell ref="I184:I185"/>
    <mergeCell ref="I186:I187"/>
    <mergeCell ref="A180:A181"/>
    <mergeCell ref="B180:B181"/>
    <mergeCell ref="C180:C181"/>
    <mergeCell ref="J188:J189"/>
    <mergeCell ref="A190:A191"/>
    <mergeCell ref="B190:B191"/>
    <mergeCell ref="C190:C191"/>
    <mergeCell ref="D190:D191"/>
    <mergeCell ref="E190:E191"/>
    <mergeCell ref="F190:F191"/>
    <mergeCell ref="G190:G191"/>
    <mergeCell ref="H190:H191"/>
    <mergeCell ref="I190:I191"/>
    <mergeCell ref="J190:J191"/>
    <mergeCell ref="A188:A189"/>
    <mergeCell ref="B188:B189"/>
    <mergeCell ref="C188:C189"/>
    <mergeCell ref="D188:D189"/>
    <mergeCell ref="E188:E189"/>
    <mergeCell ref="F188:F189"/>
    <mergeCell ref="J186:J187"/>
    <mergeCell ref="A182:A183"/>
    <mergeCell ref="B182:B183"/>
    <mergeCell ref="I188:I189"/>
    <mergeCell ref="J182:J183"/>
    <mergeCell ref="A198:A199"/>
    <mergeCell ref="B198:B199"/>
    <mergeCell ref="C198:C199"/>
    <mergeCell ref="D198:D199"/>
    <mergeCell ref="J192:J193"/>
    <mergeCell ref="A194:A195"/>
    <mergeCell ref="B194:B195"/>
    <mergeCell ref="C194:C195"/>
    <mergeCell ref="D194:D195"/>
    <mergeCell ref="E194:E195"/>
    <mergeCell ref="F194:F195"/>
    <mergeCell ref="G194:G195"/>
    <mergeCell ref="H194:H195"/>
    <mergeCell ref="I194:I195"/>
    <mergeCell ref="J194:J195"/>
    <mergeCell ref="A192:A193"/>
    <mergeCell ref="B192:B193"/>
    <mergeCell ref="C192:C193"/>
    <mergeCell ref="D192:D193"/>
    <mergeCell ref="E192:E193"/>
    <mergeCell ref="F186:F187"/>
    <mergeCell ref="G186:G187"/>
    <mergeCell ref="I192:I193"/>
    <mergeCell ref="H204:H207"/>
    <mergeCell ref="I204:I207"/>
    <mergeCell ref="J204:J207"/>
    <mergeCell ref="B253:N253"/>
    <mergeCell ref="J196:J197"/>
    <mergeCell ref="J200:J201"/>
    <mergeCell ref="J202:J203"/>
    <mergeCell ref="B252:M252"/>
    <mergeCell ref="I202:I203"/>
    <mergeCell ref="A196:A197"/>
    <mergeCell ref="B196:B197"/>
    <mergeCell ref="C196:C197"/>
    <mergeCell ref="D196:D197"/>
    <mergeCell ref="E196:E197"/>
    <mergeCell ref="F196:F197"/>
    <mergeCell ref="G196:G197"/>
    <mergeCell ref="H196:H197"/>
    <mergeCell ref="I196:I197"/>
    <mergeCell ref="A200:A201"/>
    <mergeCell ref="B200:B201"/>
    <mergeCell ref="C200:C201"/>
    <mergeCell ref="D200:D201"/>
    <mergeCell ref="E200:E201"/>
    <mergeCell ref="F200:F201"/>
    <mergeCell ref="G200:G201"/>
    <mergeCell ref="H200:H201"/>
    <mergeCell ref="I200:I201"/>
    <mergeCell ref="C96:C97"/>
    <mergeCell ref="A202:A203"/>
    <mergeCell ref="B202:B203"/>
    <mergeCell ref="C202:C203"/>
    <mergeCell ref="D202:D203"/>
    <mergeCell ref="E202:E203"/>
    <mergeCell ref="F202:F203"/>
    <mergeCell ref="G202:G203"/>
    <mergeCell ref="H202:H203"/>
    <mergeCell ref="F192:F193"/>
    <mergeCell ref="G192:G193"/>
    <mergeCell ref="H192:H193"/>
    <mergeCell ref="G188:G189"/>
    <mergeCell ref="H188:H189"/>
    <mergeCell ref="H186:H187"/>
    <mergeCell ref="C182:C183"/>
    <mergeCell ref="D182:D183"/>
    <mergeCell ref="E182:E183"/>
    <mergeCell ref="F182:F183"/>
    <mergeCell ref="G182:G183"/>
    <mergeCell ref="H182:H183"/>
    <mergeCell ref="A186:A187"/>
    <mergeCell ref="B186:B187"/>
    <mergeCell ref="C186:C187"/>
    <mergeCell ref="A92:A95"/>
    <mergeCell ref="B92:B95"/>
    <mergeCell ref="C92:C95"/>
    <mergeCell ref="D92:D95"/>
    <mergeCell ref="E92:E95"/>
    <mergeCell ref="F92:F95"/>
    <mergeCell ref="G92:G95"/>
    <mergeCell ref="H92:H95"/>
    <mergeCell ref="I92:I95"/>
    <mergeCell ref="B96:B97"/>
    <mergeCell ref="J104:J107"/>
    <mergeCell ref="C108:C109"/>
    <mergeCell ref="F108:F109"/>
    <mergeCell ref="G108:G109"/>
    <mergeCell ref="H108:H109"/>
    <mergeCell ref="I108:I109"/>
    <mergeCell ref="J108:J109"/>
    <mergeCell ref="A104:A107"/>
    <mergeCell ref="B104:B107"/>
    <mergeCell ref="C104:C107"/>
    <mergeCell ref="D104:D107"/>
    <mergeCell ref="E104:E107"/>
    <mergeCell ref="F104:F107"/>
    <mergeCell ref="G104:G107"/>
    <mergeCell ref="H104:H107"/>
    <mergeCell ref="I104:I107"/>
    <mergeCell ref="D96:D97"/>
    <mergeCell ref="E96:E97"/>
    <mergeCell ref="F96:F97"/>
    <mergeCell ref="G96:G97"/>
    <mergeCell ref="H96:H97"/>
    <mergeCell ref="I96:I97"/>
    <mergeCell ref="J96:J97"/>
    <mergeCell ref="A152:A153"/>
    <mergeCell ref="E76:E79"/>
    <mergeCell ref="J98:J101"/>
    <mergeCell ref="A102:A103"/>
    <mergeCell ref="B102:B103"/>
    <mergeCell ref="C102:C103"/>
    <mergeCell ref="D102:D103"/>
    <mergeCell ref="E102:E103"/>
    <mergeCell ref="F102:F103"/>
    <mergeCell ref="G102:G103"/>
    <mergeCell ref="H102:H103"/>
    <mergeCell ref="I102:I103"/>
    <mergeCell ref="J102:J103"/>
    <mergeCell ref="A98:A101"/>
    <mergeCell ref="B98:B101"/>
    <mergeCell ref="C98:C101"/>
    <mergeCell ref="D98:D101"/>
    <mergeCell ref="E98:E101"/>
    <mergeCell ref="F98:F101"/>
    <mergeCell ref="G98:G101"/>
    <mergeCell ref="H98:H101"/>
    <mergeCell ref="I98:I101"/>
    <mergeCell ref="J92:J95"/>
    <mergeCell ref="A96:A97"/>
  </mergeCells>
  <phoneticPr fontId="23" type="noConversion"/>
  <pageMargins left="0.25" right="0.25" top="0.75" bottom="0.75" header="0.3" footer="0.3"/>
  <pageSetup paperSize="9" scale="51" fitToHeight="0" orientation="landscape" r:id="rId1"/>
  <ignoredErrors>
    <ignoredError sqref="I204:I207 I112:I115 J112:J115 J116:J123 I116:I123 J204:J207" numberStoredAsText="1"/>
    <ignoredError sqref="G120"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2:R51"/>
  <sheetViews>
    <sheetView topLeftCell="A32" zoomScale="70" zoomScaleNormal="70" workbookViewId="0">
      <selection activeCell="A2" sqref="A2:N51"/>
    </sheetView>
  </sheetViews>
  <sheetFormatPr defaultColWidth="8.85546875" defaultRowHeight="15.75" x14ac:dyDescent="0.25"/>
  <cols>
    <col min="1" max="1" width="15.140625" style="23" customWidth="1"/>
    <col min="2" max="2" width="19.140625" style="23" customWidth="1"/>
    <col min="3" max="3" width="31.85546875" style="23" customWidth="1"/>
    <col min="4" max="4" width="55" style="23" customWidth="1"/>
    <col min="5" max="5" width="55.7109375" style="25" customWidth="1"/>
    <col min="6" max="6" width="13" style="32" customWidth="1"/>
    <col min="7" max="7" width="16.7109375" style="32" customWidth="1"/>
    <col min="8" max="10" width="14.85546875" style="32" customWidth="1"/>
    <col min="11" max="14" width="18.42578125" style="30" customWidth="1"/>
    <col min="15" max="15" width="14.7109375" style="23" customWidth="1"/>
    <col min="16" max="16" width="13.5703125" style="23" customWidth="1"/>
    <col min="17" max="17" width="20.140625" style="23" customWidth="1"/>
    <col min="18" max="16384" width="8.85546875" style="23"/>
  </cols>
  <sheetData>
    <row r="2" spans="1:17" ht="55.15" customHeight="1" x14ac:dyDescent="0.25">
      <c r="A2" s="61"/>
      <c r="B2" s="61"/>
      <c r="C2" s="61"/>
      <c r="D2" s="61"/>
      <c r="E2" s="62"/>
      <c r="F2" s="63"/>
      <c r="G2" s="63"/>
      <c r="H2" s="63"/>
      <c r="I2" s="63"/>
      <c r="J2" s="63"/>
      <c r="K2" s="68"/>
      <c r="L2" s="68"/>
      <c r="M2" s="500" t="s">
        <v>157</v>
      </c>
      <c r="N2" s="501"/>
    </row>
    <row r="3" spans="1:17" ht="15.75" customHeight="1" x14ac:dyDescent="0.25">
      <c r="A3" s="502" t="s">
        <v>158</v>
      </c>
      <c r="B3" s="502"/>
      <c r="C3" s="502"/>
      <c r="D3" s="502"/>
      <c r="E3" s="502"/>
      <c r="F3" s="502"/>
      <c r="G3" s="502"/>
      <c r="H3" s="502"/>
      <c r="I3" s="502"/>
      <c r="J3" s="502"/>
      <c r="K3" s="502"/>
      <c r="L3" s="502"/>
      <c r="M3" s="502"/>
      <c r="N3" s="502"/>
    </row>
    <row r="4" spans="1:17" ht="15.75" customHeight="1" x14ac:dyDescent="0.25">
      <c r="A4" s="61"/>
      <c r="B4" s="61"/>
      <c r="C4" s="61"/>
      <c r="D4" s="61"/>
      <c r="E4" s="62"/>
      <c r="F4" s="63"/>
      <c r="G4" s="63"/>
      <c r="H4" s="63"/>
      <c r="I4" s="63"/>
      <c r="J4" s="63"/>
      <c r="K4" s="68"/>
      <c r="L4" s="68"/>
      <c r="M4" s="68"/>
      <c r="N4" s="68"/>
    </row>
    <row r="5" spans="1:17" ht="30" customHeight="1" x14ac:dyDescent="0.25">
      <c r="A5" s="503" t="s">
        <v>91</v>
      </c>
      <c r="B5" s="503" t="s">
        <v>4</v>
      </c>
      <c r="C5" s="504" t="s">
        <v>50</v>
      </c>
      <c r="D5" s="504" t="s">
        <v>89</v>
      </c>
      <c r="E5" s="512" t="s">
        <v>17</v>
      </c>
      <c r="F5" s="513"/>
      <c r="G5" s="513"/>
      <c r="H5" s="513"/>
      <c r="I5" s="514"/>
      <c r="J5" s="515"/>
      <c r="K5" s="508" t="s">
        <v>150</v>
      </c>
      <c r="L5" s="509"/>
      <c r="M5" s="509"/>
      <c r="N5" s="510"/>
    </row>
    <row r="6" spans="1:17" ht="30" customHeight="1" x14ac:dyDescent="0.25">
      <c r="A6" s="503"/>
      <c r="B6" s="503"/>
      <c r="C6" s="505"/>
      <c r="D6" s="505"/>
      <c r="E6" s="504" t="s">
        <v>18</v>
      </c>
      <c r="F6" s="504" t="s">
        <v>88</v>
      </c>
      <c r="G6" s="512" t="s">
        <v>90</v>
      </c>
      <c r="H6" s="515"/>
      <c r="I6" s="504" t="s">
        <v>184</v>
      </c>
      <c r="J6" s="504" t="s">
        <v>274</v>
      </c>
      <c r="K6" s="494" t="s">
        <v>183</v>
      </c>
      <c r="L6" s="492" t="s">
        <v>173</v>
      </c>
      <c r="M6" s="492" t="s">
        <v>184</v>
      </c>
      <c r="N6" s="492" t="s">
        <v>274</v>
      </c>
    </row>
    <row r="7" spans="1:17" ht="30" customHeight="1" x14ac:dyDescent="0.25">
      <c r="A7" s="503"/>
      <c r="B7" s="503"/>
      <c r="C7" s="505"/>
      <c r="D7" s="505"/>
      <c r="E7" s="511"/>
      <c r="F7" s="511"/>
      <c r="G7" s="512" t="s">
        <v>173</v>
      </c>
      <c r="H7" s="515"/>
      <c r="I7" s="516"/>
      <c r="J7" s="516"/>
      <c r="K7" s="493"/>
      <c r="L7" s="493"/>
      <c r="M7" s="493"/>
      <c r="N7" s="493"/>
    </row>
    <row r="8" spans="1:17" ht="31.5" customHeight="1" x14ac:dyDescent="0.25">
      <c r="A8" s="503"/>
      <c r="B8" s="503"/>
      <c r="C8" s="506"/>
      <c r="D8" s="507"/>
      <c r="E8" s="506"/>
      <c r="F8" s="506"/>
      <c r="G8" s="41"/>
      <c r="H8" s="41" t="s">
        <v>54</v>
      </c>
      <c r="I8" s="517"/>
      <c r="J8" s="517"/>
      <c r="K8" s="493"/>
      <c r="L8" s="493"/>
      <c r="M8" s="493"/>
      <c r="N8" s="493"/>
    </row>
    <row r="9" spans="1:17" x14ac:dyDescent="0.25">
      <c r="A9" s="64">
        <v>1</v>
      </c>
      <c r="B9" s="64">
        <v>2</v>
      </c>
      <c r="C9" s="64">
        <v>3</v>
      </c>
      <c r="D9" s="64">
        <v>4</v>
      </c>
      <c r="E9" s="64">
        <v>5</v>
      </c>
      <c r="F9" s="41">
        <v>6</v>
      </c>
      <c r="G9" s="41">
        <v>7</v>
      </c>
      <c r="H9" s="41">
        <v>8</v>
      </c>
      <c r="I9" s="41">
        <v>9</v>
      </c>
      <c r="J9" s="41">
        <v>10</v>
      </c>
      <c r="K9" s="67">
        <v>11</v>
      </c>
      <c r="L9" s="67">
        <v>12</v>
      </c>
      <c r="M9" s="67">
        <v>13</v>
      </c>
      <c r="N9" s="67">
        <v>14</v>
      </c>
    </row>
    <row r="10" spans="1:17" ht="38.25" x14ac:dyDescent="0.3">
      <c r="A10" s="518" t="s">
        <v>93</v>
      </c>
      <c r="B10" s="518" t="s">
        <v>13</v>
      </c>
      <c r="C10" s="521" t="s">
        <v>13</v>
      </c>
      <c r="D10" s="524" t="s">
        <v>94</v>
      </c>
      <c r="E10" s="199" t="str">
        <f>E14</f>
        <v>объем  услуг  по реализации дополнительных общеобразовательных общеразвиващих программ в муниципальных учреждениях дополнительного образования</v>
      </c>
      <c r="F10" s="188" t="str">
        <f>F14</f>
        <v>человеко-час</v>
      </c>
      <c r="G10" s="190">
        <f>G14</f>
        <v>2730146</v>
      </c>
      <c r="H10" s="190" t="s">
        <v>13</v>
      </c>
      <c r="I10" s="190">
        <f>I14</f>
        <v>2730146</v>
      </c>
      <c r="J10" s="190">
        <f>J14</f>
        <v>2730146</v>
      </c>
      <c r="K10" s="69" t="s">
        <v>181</v>
      </c>
      <c r="L10" s="69">
        <f>L11+L12+L13</f>
        <v>435288.61952000001</v>
      </c>
      <c r="M10" s="69">
        <f>SUM(M11:M13)</f>
        <v>399608.38999999996</v>
      </c>
      <c r="N10" s="69">
        <f>SUM(N11:N13)</f>
        <v>345457.32499999995</v>
      </c>
      <c r="O10" s="24"/>
      <c r="P10" s="24"/>
      <c r="Q10" s="24"/>
    </row>
    <row r="11" spans="1:17" ht="102" x14ac:dyDescent="0.3">
      <c r="A11" s="519"/>
      <c r="B11" s="519"/>
      <c r="C11" s="522"/>
      <c r="D11" s="525"/>
      <c r="E11" s="199" t="str">
        <f>E19</f>
        <v>численность обучающихся, получающих начальное общее образование в муниципальных общеобразовательных организациях, зачисленных на дополнительные общеобразовательные общеразвивающие программы по четырем направленностям (художественная, социально-гуманитарная (иностранные языки), техническая и физкультурно-спортивная) с использованием сертификатов дополнительного образования</v>
      </c>
      <c r="F11" s="188" t="str">
        <f>F19</f>
        <v>чел.</v>
      </c>
      <c r="G11" s="190">
        <f>G19</f>
        <v>17451</v>
      </c>
      <c r="H11" s="190" t="s">
        <v>13</v>
      </c>
      <c r="I11" s="190">
        <f>I19</f>
        <v>17451</v>
      </c>
      <c r="J11" s="190">
        <f>J19</f>
        <v>17451</v>
      </c>
      <c r="K11" s="69" t="s">
        <v>182</v>
      </c>
      <c r="L11" s="69">
        <f>L15+L20+L26+L32+L38+L43</f>
        <v>119788.462</v>
      </c>
      <c r="M11" s="69">
        <f t="shared" ref="M11:N12" si="0">M15+M20+M26+M38+M43+M32</f>
        <v>118621.8</v>
      </c>
      <c r="N11" s="69">
        <f t="shared" si="0"/>
        <v>54552.62</v>
      </c>
      <c r="O11" s="24"/>
      <c r="P11" s="24"/>
      <c r="Q11" s="24"/>
    </row>
    <row r="12" spans="1:17" ht="38.25" x14ac:dyDescent="0.3">
      <c r="A12" s="519"/>
      <c r="B12" s="519"/>
      <c r="C12" s="522"/>
      <c r="D12" s="525"/>
      <c r="E12" s="200" t="str">
        <f>E25</f>
        <v>численность обучающихся, получающих дополнительное образование с использованием сертификатов в статусе персонифицированного финансирования</v>
      </c>
      <c r="F12" s="188" t="str">
        <f>F25</f>
        <v>ед.</v>
      </c>
      <c r="G12" s="190">
        <f>G25</f>
        <v>1184</v>
      </c>
      <c r="H12" s="190" t="s">
        <v>13</v>
      </c>
      <c r="I12" s="190">
        <f>I25</f>
        <v>1184</v>
      </c>
      <c r="J12" s="190">
        <v>1184</v>
      </c>
      <c r="K12" s="69" t="s">
        <v>455</v>
      </c>
      <c r="L12" s="69">
        <f>L16+L21+L27+L33+L39+L44</f>
        <v>315500.15752000001</v>
      </c>
      <c r="M12" s="69">
        <f t="shared" si="0"/>
        <v>280986.58999999997</v>
      </c>
      <c r="N12" s="69">
        <f t="shared" si="0"/>
        <v>290904.70499999996</v>
      </c>
      <c r="O12" s="24"/>
      <c r="P12" s="24"/>
      <c r="Q12" s="24"/>
    </row>
    <row r="13" spans="1:17" ht="51" x14ac:dyDescent="0.3">
      <c r="A13" s="520"/>
      <c r="B13" s="520"/>
      <c r="C13" s="523"/>
      <c r="D13" s="526"/>
      <c r="E13" s="199" t="str">
        <f t="shared" ref="E13:J13" si="1">E31</f>
        <v>количество образовательных организаций, в зданиях, помещениях, сооружениях которых создана универсальная безбарьерная среда для инклюзивного образования  детей-инвалидов</v>
      </c>
      <c r="F13" s="188" t="str">
        <f t="shared" si="1"/>
        <v>ед.</v>
      </c>
      <c r="G13" s="188">
        <f t="shared" si="1"/>
        <v>1</v>
      </c>
      <c r="H13" s="188" t="str">
        <f t="shared" si="1"/>
        <v>х</v>
      </c>
      <c r="I13" s="188" t="str">
        <f t="shared" si="1"/>
        <v>0</v>
      </c>
      <c r="J13" s="188" t="str">
        <f t="shared" si="1"/>
        <v>0</v>
      </c>
      <c r="K13" s="69" t="s">
        <v>299</v>
      </c>
      <c r="L13" s="69">
        <f>L17+L22+L28+L40+L45</f>
        <v>0</v>
      </c>
      <c r="M13" s="69">
        <f>M17+M22+M28+M40+M45</f>
        <v>0</v>
      </c>
      <c r="N13" s="69">
        <f>N17+N22+N28+N40+N45</f>
        <v>0</v>
      </c>
    </row>
    <row r="14" spans="1:17" ht="32.25" customHeight="1" x14ac:dyDescent="0.25">
      <c r="A14" s="481" t="s">
        <v>93</v>
      </c>
      <c r="B14" s="481" t="s">
        <v>390</v>
      </c>
      <c r="C14" s="497" t="s">
        <v>13</v>
      </c>
      <c r="D14" s="527" t="s">
        <v>189</v>
      </c>
      <c r="E14" s="530" t="s">
        <v>145</v>
      </c>
      <c r="F14" s="497" t="s">
        <v>99</v>
      </c>
      <c r="G14" s="444">
        <v>2730146</v>
      </c>
      <c r="H14" s="372" t="s">
        <v>85</v>
      </c>
      <c r="I14" s="444">
        <v>2730146</v>
      </c>
      <c r="J14" s="444">
        <v>2730146</v>
      </c>
      <c r="K14" s="51" t="s">
        <v>181</v>
      </c>
      <c r="L14" s="51">
        <f>L16</f>
        <v>272364.50300000003</v>
      </c>
      <c r="M14" s="51">
        <f t="shared" ref="M14:N14" si="2">M16</f>
        <v>269021.92</v>
      </c>
      <c r="N14" s="51">
        <f t="shared" si="2"/>
        <v>279587.20299999998</v>
      </c>
      <c r="O14" s="24"/>
      <c r="P14" s="24"/>
      <c r="Q14" s="24"/>
    </row>
    <row r="15" spans="1:17" ht="32.25" customHeight="1" x14ac:dyDescent="0.25">
      <c r="A15" s="482"/>
      <c r="B15" s="482"/>
      <c r="C15" s="498"/>
      <c r="D15" s="528"/>
      <c r="E15" s="531"/>
      <c r="F15" s="498"/>
      <c r="G15" s="445"/>
      <c r="H15" s="373"/>
      <c r="I15" s="445"/>
      <c r="J15" s="445"/>
      <c r="K15" s="51" t="s">
        <v>182</v>
      </c>
      <c r="L15" s="51">
        <v>0</v>
      </c>
      <c r="M15" s="51">
        <v>0</v>
      </c>
      <c r="N15" s="51">
        <v>0</v>
      </c>
    </row>
    <row r="16" spans="1:17" ht="32.25" customHeight="1" x14ac:dyDescent="0.25">
      <c r="A16" s="482"/>
      <c r="B16" s="482"/>
      <c r="C16" s="498"/>
      <c r="D16" s="528"/>
      <c r="E16" s="531"/>
      <c r="F16" s="498"/>
      <c r="G16" s="445"/>
      <c r="H16" s="373"/>
      <c r="I16" s="445"/>
      <c r="J16" s="445"/>
      <c r="K16" s="51" t="s">
        <v>455</v>
      </c>
      <c r="L16" s="51">
        <f>L18</f>
        <v>272364.50300000003</v>
      </c>
      <c r="M16" s="51">
        <f t="shared" ref="M16:N16" si="3">M18</f>
        <v>269021.92</v>
      </c>
      <c r="N16" s="51">
        <f t="shared" si="3"/>
        <v>279587.20299999998</v>
      </c>
    </row>
    <row r="17" spans="1:17" ht="32.25" customHeight="1" x14ac:dyDescent="0.25">
      <c r="A17" s="483"/>
      <c r="B17" s="483"/>
      <c r="C17" s="499"/>
      <c r="D17" s="529"/>
      <c r="E17" s="532"/>
      <c r="F17" s="499"/>
      <c r="G17" s="446"/>
      <c r="H17" s="374"/>
      <c r="I17" s="446"/>
      <c r="J17" s="446"/>
      <c r="K17" s="51" t="s">
        <v>299</v>
      </c>
      <c r="L17" s="51">
        <v>0</v>
      </c>
      <c r="M17" s="51">
        <v>0</v>
      </c>
      <c r="N17" s="51">
        <v>0</v>
      </c>
    </row>
    <row r="18" spans="1:17" s="25" customFormat="1" ht="109.15" customHeight="1" x14ac:dyDescent="0.2">
      <c r="A18" s="39" t="s">
        <v>93</v>
      </c>
      <c r="B18" s="39" t="s">
        <v>390</v>
      </c>
      <c r="C18" s="40" t="s">
        <v>433</v>
      </c>
      <c r="D18" s="169" t="s">
        <v>492</v>
      </c>
      <c r="E18" s="76" t="s">
        <v>137</v>
      </c>
      <c r="F18" s="317" t="s">
        <v>99</v>
      </c>
      <c r="G18" s="208">
        <v>2730146</v>
      </c>
      <c r="H18" s="318" t="s">
        <v>275</v>
      </c>
      <c r="I18" s="208">
        <v>2730146</v>
      </c>
      <c r="J18" s="208">
        <v>2730146</v>
      </c>
      <c r="K18" s="74" t="s">
        <v>455</v>
      </c>
      <c r="L18" s="74">
        <v>272364.50300000003</v>
      </c>
      <c r="M18" s="75">
        <v>269021.92</v>
      </c>
      <c r="N18" s="75">
        <v>279587.20299999998</v>
      </c>
    </row>
    <row r="19" spans="1:17" s="25" customFormat="1" ht="45" customHeight="1" x14ac:dyDescent="0.25">
      <c r="A19" s="481" t="s">
        <v>93</v>
      </c>
      <c r="B19" s="481" t="s">
        <v>391</v>
      </c>
      <c r="C19" s="497" t="s">
        <v>13</v>
      </c>
      <c r="D19" s="527" t="s">
        <v>464</v>
      </c>
      <c r="E19" s="530" t="s">
        <v>489</v>
      </c>
      <c r="F19" s="497" t="s">
        <v>69</v>
      </c>
      <c r="G19" s="462">
        <f>G23</f>
        <v>17451</v>
      </c>
      <c r="H19" s="533" t="s">
        <v>85</v>
      </c>
      <c r="I19" s="462">
        <f>I23</f>
        <v>17451</v>
      </c>
      <c r="J19" s="462">
        <f>J23</f>
        <v>17451</v>
      </c>
      <c r="K19" s="58" t="s">
        <v>181</v>
      </c>
      <c r="L19" s="65">
        <v>110466.47</v>
      </c>
      <c r="M19" s="65">
        <v>110466.47</v>
      </c>
      <c r="N19" s="65">
        <v>45750.122000000003</v>
      </c>
      <c r="O19" s="95"/>
      <c r="P19" s="95"/>
      <c r="Q19" s="95"/>
    </row>
    <row r="20" spans="1:17" s="25" customFormat="1" ht="45" customHeight="1" x14ac:dyDescent="0.25">
      <c r="A20" s="482"/>
      <c r="B20" s="482"/>
      <c r="C20" s="498"/>
      <c r="D20" s="528"/>
      <c r="E20" s="531"/>
      <c r="F20" s="498"/>
      <c r="G20" s="463"/>
      <c r="H20" s="534"/>
      <c r="I20" s="463"/>
      <c r="J20" s="463"/>
      <c r="K20" s="58" t="s">
        <v>182</v>
      </c>
      <c r="L20" s="65">
        <f>L23</f>
        <v>109361.795</v>
      </c>
      <c r="M20" s="65">
        <v>109361.8</v>
      </c>
      <c r="N20" s="65">
        <v>45292.62</v>
      </c>
      <c r="O20" s="95"/>
      <c r="P20" s="95"/>
      <c r="Q20" s="95"/>
    </row>
    <row r="21" spans="1:17" s="25" customFormat="1" ht="45" customHeight="1" x14ac:dyDescent="0.25">
      <c r="A21" s="482"/>
      <c r="B21" s="482"/>
      <c r="C21" s="498"/>
      <c r="D21" s="528"/>
      <c r="E21" s="531"/>
      <c r="F21" s="498"/>
      <c r="G21" s="463"/>
      <c r="H21" s="534"/>
      <c r="I21" s="463"/>
      <c r="J21" s="463"/>
      <c r="K21" s="51" t="s">
        <v>455</v>
      </c>
      <c r="L21" s="65">
        <v>1104.67</v>
      </c>
      <c r="M21" s="65">
        <v>1104.67</v>
      </c>
      <c r="N21" s="65">
        <v>457.50200000000001</v>
      </c>
      <c r="O21" s="95"/>
      <c r="P21" s="95"/>
      <c r="Q21" s="95"/>
    </row>
    <row r="22" spans="1:17" s="25" customFormat="1" ht="45" customHeight="1" x14ac:dyDescent="0.25">
      <c r="A22" s="483"/>
      <c r="B22" s="483"/>
      <c r="C22" s="499"/>
      <c r="D22" s="529"/>
      <c r="E22" s="532"/>
      <c r="F22" s="499"/>
      <c r="G22" s="464"/>
      <c r="H22" s="535"/>
      <c r="I22" s="464"/>
      <c r="J22" s="464"/>
      <c r="K22" s="58" t="s">
        <v>299</v>
      </c>
      <c r="L22" s="65">
        <v>0</v>
      </c>
      <c r="M22" s="65">
        <v>0</v>
      </c>
      <c r="N22" s="65">
        <v>0</v>
      </c>
    </row>
    <row r="23" spans="1:17" s="25" customFormat="1" ht="45.75" customHeight="1" x14ac:dyDescent="0.2">
      <c r="A23" s="484" t="s">
        <v>93</v>
      </c>
      <c r="B23" s="484" t="s">
        <v>391</v>
      </c>
      <c r="C23" s="486" t="s">
        <v>228</v>
      </c>
      <c r="D23" s="490" t="s">
        <v>197</v>
      </c>
      <c r="E23" s="347" t="s">
        <v>230</v>
      </c>
      <c r="F23" s="351" t="s">
        <v>69</v>
      </c>
      <c r="G23" s="563">
        <v>17451</v>
      </c>
      <c r="H23" s="345" t="s">
        <v>275</v>
      </c>
      <c r="I23" s="563">
        <v>17451</v>
      </c>
      <c r="J23" s="563">
        <v>17451</v>
      </c>
      <c r="K23" s="47" t="s">
        <v>182</v>
      </c>
      <c r="L23" s="50">
        <v>109361.795</v>
      </c>
      <c r="M23" s="50">
        <v>109361.8</v>
      </c>
      <c r="N23" s="50">
        <v>45292.62</v>
      </c>
    </row>
    <row r="24" spans="1:17" s="25" customFormat="1" ht="43.5" customHeight="1" x14ac:dyDescent="0.2">
      <c r="A24" s="485"/>
      <c r="B24" s="485"/>
      <c r="C24" s="487"/>
      <c r="D24" s="491"/>
      <c r="E24" s="348"/>
      <c r="F24" s="352"/>
      <c r="G24" s="352"/>
      <c r="H24" s="346"/>
      <c r="I24" s="352"/>
      <c r="J24" s="352"/>
      <c r="K24" s="47" t="s">
        <v>455</v>
      </c>
      <c r="L24" s="50">
        <v>1104.67</v>
      </c>
      <c r="M24" s="50">
        <v>1104.67</v>
      </c>
      <c r="N24" s="50">
        <v>457.5</v>
      </c>
    </row>
    <row r="25" spans="1:17" s="25" customFormat="1" ht="39" customHeight="1" x14ac:dyDescent="0.25">
      <c r="A25" s="481" t="s">
        <v>93</v>
      </c>
      <c r="B25" s="481" t="s">
        <v>392</v>
      </c>
      <c r="C25" s="497" t="s">
        <v>13</v>
      </c>
      <c r="D25" s="527" t="s">
        <v>465</v>
      </c>
      <c r="E25" s="530" t="s">
        <v>229</v>
      </c>
      <c r="F25" s="497" t="s">
        <v>98</v>
      </c>
      <c r="G25" s="462">
        <f>G29</f>
        <v>1184</v>
      </c>
      <c r="H25" s="533" t="s">
        <v>85</v>
      </c>
      <c r="I25" s="462">
        <v>1184</v>
      </c>
      <c r="J25" s="462">
        <v>1184</v>
      </c>
      <c r="K25" s="51" t="s">
        <v>181</v>
      </c>
      <c r="L25" s="51">
        <v>18520</v>
      </c>
      <c r="M25" s="51">
        <v>18520</v>
      </c>
      <c r="N25" s="51">
        <v>18520</v>
      </c>
      <c r="O25" s="95"/>
      <c r="P25" s="95"/>
      <c r="Q25" s="95"/>
    </row>
    <row r="26" spans="1:17" s="25" customFormat="1" ht="43.5" customHeight="1" x14ac:dyDescent="0.25">
      <c r="A26" s="482"/>
      <c r="B26" s="482"/>
      <c r="C26" s="498"/>
      <c r="D26" s="528"/>
      <c r="E26" s="531"/>
      <c r="F26" s="498"/>
      <c r="G26" s="463"/>
      <c r="H26" s="534"/>
      <c r="I26" s="463"/>
      <c r="J26" s="463"/>
      <c r="K26" s="51" t="s">
        <v>182</v>
      </c>
      <c r="L26" s="51">
        <v>9260</v>
      </c>
      <c r="M26" s="51">
        <v>9260</v>
      </c>
      <c r="N26" s="51">
        <v>9260</v>
      </c>
      <c r="O26" s="95"/>
      <c r="P26" s="95"/>
      <c r="Q26" s="95"/>
    </row>
    <row r="27" spans="1:17" s="25" customFormat="1" ht="40.5" customHeight="1" x14ac:dyDescent="0.25">
      <c r="A27" s="482"/>
      <c r="B27" s="482"/>
      <c r="C27" s="498"/>
      <c r="D27" s="528"/>
      <c r="E27" s="531"/>
      <c r="F27" s="498"/>
      <c r="G27" s="463"/>
      <c r="H27" s="534"/>
      <c r="I27" s="463"/>
      <c r="J27" s="463"/>
      <c r="K27" s="51" t="s">
        <v>455</v>
      </c>
      <c r="L27" s="51">
        <v>9260</v>
      </c>
      <c r="M27" s="51">
        <v>9260</v>
      </c>
      <c r="N27" s="51">
        <v>9260</v>
      </c>
      <c r="O27" s="95"/>
      <c r="P27" s="95"/>
      <c r="Q27" s="95"/>
    </row>
    <row r="28" spans="1:17" s="25" customFormat="1" ht="38.25" customHeight="1" x14ac:dyDescent="0.25">
      <c r="A28" s="483"/>
      <c r="B28" s="483"/>
      <c r="C28" s="499"/>
      <c r="D28" s="529"/>
      <c r="E28" s="532"/>
      <c r="F28" s="499"/>
      <c r="G28" s="464"/>
      <c r="H28" s="535"/>
      <c r="I28" s="464"/>
      <c r="J28" s="464"/>
      <c r="K28" s="51" t="s">
        <v>299</v>
      </c>
      <c r="L28" s="51">
        <v>0</v>
      </c>
      <c r="M28" s="51">
        <v>0</v>
      </c>
      <c r="N28" s="51">
        <v>0</v>
      </c>
    </row>
    <row r="29" spans="1:17" s="25" customFormat="1" ht="24.75" customHeight="1" x14ac:dyDescent="0.2">
      <c r="A29" s="484" t="s">
        <v>93</v>
      </c>
      <c r="B29" s="484" t="s">
        <v>392</v>
      </c>
      <c r="C29" s="488" t="s">
        <v>139</v>
      </c>
      <c r="D29" s="490" t="s">
        <v>196</v>
      </c>
      <c r="E29" s="486" t="s">
        <v>230</v>
      </c>
      <c r="F29" s="536" t="s">
        <v>98</v>
      </c>
      <c r="G29" s="495">
        <v>1184</v>
      </c>
      <c r="H29" s="484" t="s">
        <v>275</v>
      </c>
      <c r="I29" s="484" t="s">
        <v>393</v>
      </c>
      <c r="J29" s="484" t="s">
        <v>393</v>
      </c>
      <c r="K29" s="60" t="s">
        <v>182</v>
      </c>
      <c r="L29" s="60">
        <v>9260</v>
      </c>
      <c r="M29" s="50">
        <v>9260</v>
      </c>
      <c r="N29" s="50">
        <v>9260</v>
      </c>
    </row>
    <row r="30" spans="1:17" s="25" customFormat="1" ht="23.25" customHeight="1" x14ac:dyDescent="0.2">
      <c r="A30" s="485"/>
      <c r="B30" s="485"/>
      <c r="C30" s="489"/>
      <c r="D30" s="491"/>
      <c r="E30" s="487"/>
      <c r="F30" s="537"/>
      <c r="G30" s="496"/>
      <c r="H30" s="485"/>
      <c r="I30" s="485"/>
      <c r="J30" s="485"/>
      <c r="K30" s="60" t="s">
        <v>455</v>
      </c>
      <c r="L30" s="60">
        <v>9260</v>
      </c>
      <c r="M30" s="50">
        <v>9260</v>
      </c>
      <c r="N30" s="50">
        <v>9260</v>
      </c>
    </row>
    <row r="31" spans="1:17" ht="30.75" customHeight="1" x14ac:dyDescent="0.25">
      <c r="A31" s="541" t="s">
        <v>93</v>
      </c>
      <c r="B31" s="481" t="str">
        <f>B35</f>
        <v>S1290</v>
      </c>
      <c r="C31" s="497" t="s">
        <v>13</v>
      </c>
      <c r="D31" s="527" t="s">
        <v>491</v>
      </c>
      <c r="E31" s="538" t="s">
        <v>592</v>
      </c>
      <c r="F31" s="497" t="s">
        <v>98</v>
      </c>
      <c r="G31" s="497">
        <v>1</v>
      </c>
      <c r="H31" s="481" t="s">
        <v>85</v>
      </c>
      <c r="I31" s="481" t="s">
        <v>174</v>
      </c>
      <c r="J31" s="481" t="s">
        <v>174</v>
      </c>
      <c r="K31" s="51" t="s">
        <v>181</v>
      </c>
      <c r="L31" s="51">
        <v>1178.4515199999998</v>
      </c>
      <c r="M31" s="51">
        <v>0</v>
      </c>
      <c r="N31" s="51">
        <v>0</v>
      </c>
      <c r="O31" s="24"/>
      <c r="P31" s="24"/>
      <c r="Q31" s="24"/>
    </row>
    <row r="32" spans="1:17" ht="30.75" customHeight="1" x14ac:dyDescent="0.25">
      <c r="A32" s="541"/>
      <c r="B32" s="482"/>
      <c r="C32" s="498"/>
      <c r="D32" s="528"/>
      <c r="E32" s="539"/>
      <c r="F32" s="498"/>
      <c r="G32" s="498"/>
      <c r="H32" s="482"/>
      <c r="I32" s="482"/>
      <c r="J32" s="482"/>
      <c r="K32" s="51" t="s">
        <v>182</v>
      </c>
      <c r="L32" s="51">
        <v>1166.6669999999999</v>
      </c>
      <c r="M32" s="51">
        <v>0</v>
      </c>
      <c r="N32" s="51">
        <v>0</v>
      </c>
      <c r="O32" s="24"/>
      <c r="P32" s="24"/>
      <c r="Q32" s="24"/>
    </row>
    <row r="33" spans="1:18" ht="30.75" customHeight="1" x14ac:dyDescent="0.25">
      <c r="A33" s="541"/>
      <c r="B33" s="482"/>
      <c r="C33" s="498"/>
      <c r="D33" s="528"/>
      <c r="E33" s="539"/>
      <c r="F33" s="498"/>
      <c r="G33" s="498"/>
      <c r="H33" s="482"/>
      <c r="I33" s="482"/>
      <c r="J33" s="482"/>
      <c r="K33" s="51" t="s">
        <v>455</v>
      </c>
      <c r="L33" s="51">
        <v>11.784520000000001</v>
      </c>
      <c r="M33" s="51">
        <v>0</v>
      </c>
      <c r="N33" s="51">
        <v>0</v>
      </c>
      <c r="O33" s="24"/>
      <c r="P33" s="24"/>
      <c r="Q33" s="24"/>
    </row>
    <row r="34" spans="1:18" ht="30.75" customHeight="1" x14ac:dyDescent="0.25">
      <c r="A34" s="541"/>
      <c r="B34" s="483"/>
      <c r="C34" s="499"/>
      <c r="D34" s="529"/>
      <c r="E34" s="540"/>
      <c r="F34" s="499"/>
      <c r="G34" s="499"/>
      <c r="H34" s="483"/>
      <c r="I34" s="483"/>
      <c r="J34" s="483"/>
      <c r="K34" s="51" t="s">
        <v>299</v>
      </c>
      <c r="L34" s="51">
        <v>0</v>
      </c>
      <c r="M34" s="51">
        <v>0</v>
      </c>
      <c r="N34" s="51">
        <v>0</v>
      </c>
    </row>
    <row r="35" spans="1:18" ht="18" customHeight="1" x14ac:dyDescent="0.25">
      <c r="A35" s="484" t="s">
        <v>93</v>
      </c>
      <c r="B35" s="484" t="s">
        <v>348</v>
      </c>
      <c r="C35" s="486" t="s">
        <v>490</v>
      </c>
      <c r="D35" s="486" t="s">
        <v>578</v>
      </c>
      <c r="E35" s="486" t="s">
        <v>144</v>
      </c>
      <c r="F35" s="536" t="s">
        <v>98</v>
      </c>
      <c r="G35" s="536">
        <v>1</v>
      </c>
      <c r="H35" s="345" t="s">
        <v>275</v>
      </c>
      <c r="I35" s="484" t="s">
        <v>174</v>
      </c>
      <c r="J35" s="484" t="s">
        <v>174</v>
      </c>
      <c r="K35" s="164" t="s">
        <v>182</v>
      </c>
      <c r="L35" s="189">
        <v>1166.6590000000001</v>
      </c>
      <c r="M35" s="189">
        <v>0</v>
      </c>
      <c r="N35" s="164">
        <v>0</v>
      </c>
    </row>
    <row r="36" spans="1:18" ht="20.25" customHeight="1" x14ac:dyDescent="0.25">
      <c r="A36" s="485"/>
      <c r="B36" s="485"/>
      <c r="C36" s="487"/>
      <c r="D36" s="487"/>
      <c r="E36" s="487"/>
      <c r="F36" s="537"/>
      <c r="G36" s="537"/>
      <c r="H36" s="346"/>
      <c r="I36" s="485"/>
      <c r="J36" s="485"/>
      <c r="K36" s="60" t="s">
        <v>455</v>
      </c>
      <c r="L36" s="147">
        <v>11.784520000000001</v>
      </c>
      <c r="M36" s="148">
        <v>0</v>
      </c>
      <c r="N36" s="50">
        <v>0</v>
      </c>
    </row>
    <row r="37" spans="1:18" ht="25.5" customHeight="1" x14ac:dyDescent="0.25">
      <c r="A37" s="541" t="s">
        <v>93</v>
      </c>
      <c r="B37" s="481" t="str">
        <f>B41</f>
        <v>47350</v>
      </c>
      <c r="C37" s="497" t="s">
        <v>13</v>
      </c>
      <c r="D37" s="527" t="s">
        <v>394</v>
      </c>
      <c r="E37" s="538" t="s">
        <v>138</v>
      </c>
      <c r="F37" s="497" t="s">
        <v>98</v>
      </c>
      <c r="G37" s="497">
        <v>1</v>
      </c>
      <c r="H37" s="481" t="s">
        <v>85</v>
      </c>
      <c r="I37" s="481" t="s">
        <v>174</v>
      </c>
      <c r="J37" s="481" t="s">
        <v>174</v>
      </c>
      <c r="K37" s="51" t="s">
        <v>181</v>
      </c>
      <c r="L37" s="51">
        <v>10589.42</v>
      </c>
      <c r="M37" s="51">
        <v>0</v>
      </c>
      <c r="N37" s="51">
        <v>0</v>
      </c>
      <c r="O37" s="24"/>
      <c r="P37" s="24"/>
      <c r="Q37" s="24"/>
    </row>
    <row r="38" spans="1:18" ht="25.5" customHeight="1" x14ac:dyDescent="0.25">
      <c r="A38" s="541"/>
      <c r="B38" s="482"/>
      <c r="C38" s="498"/>
      <c r="D38" s="528"/>
      <c r="E38" s="539"/>
      <c r="F38" s="498"/>
      <c r="G38" s="498"/>
      <c r="H38" s="482"/>
      <c r="I38" s="482"/>
      <c r="J38" s="482"/>
      <c r="K38" s="51" t="s">
        <v>182</v>
      </c>
      <c r="L38" s="51">
        <v>0</v>
      </c>
      <c r="M38" s="51">
        <v>0</v>
      </c>
      <c r="N38" s="51">
        <v>0</v>
      </c>
      <c r="O38" s="24"/>
      <c r="P38" s="24"/>
      <c r="Q38" s="24"/>
    </row>
    <row r="39" spans="1:18" ht="25.5" customHeight="1" x14ac:dyDescent="0.25">
      <c r="A39" s="541"/>
      <c r="B39" s="482"/>
      <c r="C39" s="498"/>
      <c r="D39" s="528"/>
      <c r="E39" s="539"/>
      <c r="F39" s="498"/>
      <c r="G39" s="498"/>
      <c r="H39" s="482"/>
      <c r="I39" s="482"/>
      <c r="J39" s="482"/>
      <c r="K39" s="51" t="s">
        <v>455</v>
      </c>
      <c r="L39" s="51">
        <v>10589.42</v>
      </c>
      <c r="M39" s="51">
        <v>0</v>
      </c>
      <c r="N39" s="51">
        <v>0</v>
      </c>
      <c r="O39" s="24"/>
      <c r="P39" s="24"/>
      <c r="Q39" s="24"/>
    </row>
    <row r="40" spans="1:18" ht="25.5" customHeight="1" x14ac:dyDescent="0.25">
      <c r="A40" s="541"/>
      <c r="B40" s="483"/>
      <c r="C40" s="499"/>
      <c r="D40" s="529"/>
      <c r="E40" s="540"/>
      <c r="F40" s="499"/>
      <c r="G40" s="499"/>
      <c r="H40" s="483"/>
      <c r="I40" s="483"/>
      <c r="J40" s="483"/>
      <c r="K40" s="51" t="s">
        <v>299</v>
      </c>
      <c r="L40" s="51">
        <v>0</v>
      </c>
      <c r="M40" s="51">
        <v>0</v>
      </c>
      <c r="N40" s="51">
        <v>0</v>
      </c>
    </row>
    <row r="41" spans="1:18" ht="47.25" customHeight="1" x14ac:dyDescent="0.25">
      <c r="A41" s="66" t="s">
        <v>93</v>
      </c>
      <c r="B41" s="66" t="s">
        <v>395</v>
      </c>
      <c r="C41" s="621" t="s">
        <v>587</v>
      </c>
      <c r="D41" s="71" t="s">
        <v>459</v>
      </c>
      <c r="E41" s="73" t="s">
        <v>138</v>
      </c>
      <c r="F41" s="72" t="s">
        <v>98</v>
      </c>
      <c r="G41" s="72">
        <v>1</v>
      </c>
      <c r="H41" s="133" t="s">
        <v>275</v>
      </c>
      <c r="I41" s="66" t="s">
        <v>174</v>
      </c>
      <c r="J41" s="66" t="s">
        <v>174</v>
      </c>
      <c r="K41" s="60" t="s">
        <v>455</v>
      </c>
      <c r="L41" s="147">
        <v>10589.42</v>
      </c>
      <c r="M41" s="148">
        <v>0</v>
      </c>
      <c r="N41" s="50">
        <v>0</v>
      </c>
    </row>
    <row r="42" spans="1:18" ht="27" customHeight="1" x14ac:dyDescent="0.25">
      <c r="A42" s="481" t="s">
        <v>93</v>
      </c>
      <c r="B42" s="481" t="s">
        <v>396</v>
      </c>
      <c r="C42" s="497" t="s">
        <v>13</v>
      </c>
      <c r="D42" s="527" t="s">
        <v>397</v>
      </c>
      <c r="E42" s="538" t="s">
        <v>241</v>
      </c>
      <c r="F42" s="497" t="s">
        <v>98</v>
      </c>
      <c r="G42" s="497">
        <f>G46+G47+G48+G49+G50</f>
        <v>5</v>
      </c>
      <c r="H42" s="533" t="s">
        <v>85</v>
      </c>
      <c r="I42" s="481" t="s">
        <v>177</v>
      </c>
      <c r="J42" s="481" t="s">
        <v>177</v>
      </c>
      <c r="K42" s="51" t="s">
        <v>181</v>
      </c>
      <c r="L42" s="51">
        <f>SUM(L43:L45)</f>
        <v>22169.780000000002</v>
      </c>
      <c r="M42" s="51">
        <v>1600</v>
      </c>
      <c r="N42" s="51">
        <v>1600</v>
      </c>
      <c r="O42" s="24"/>
      <c r="P42" s="24"/>
      <c r="Q42" s="24"/>
    </row>
    <row r="43" spans="1:18" ht="27" customHeight="1" x14ac:dyDescent="0.25">
      <c r="A43" s="482"/>
      <c r="B43" s="482"/>
      <c r="C43" s="498"/>
      <c r="D43" s="528"/>
      <c r="E43" s="539"/>
      <c r="F43" s="498"/>
      <c r="G43" s="498"/>
      <c r="H43" s="534"/>
      <c r="I43" s="482"/>
      <c r="J43" s="482"/>
      <c r="K43" s="51" t="s">
        <v>182</v>
      </c>
      <c r="L43" s="51">
        <v>0</v>
      </c>
      <c r="M43" s="51">
        <v>0</v>
      </c>
      <c r="N43" s="51">
        <v>0</v>
      </c>
      <c r="O43" s="183"/>
      <c r="P43" s="183"/>
      <c r="Q43" s="183"/>
      <c r="R43" s="160"/>
    </row>
    <row r="44" spans="1:18" ht="24.75" customHeight="1" x14ac:dyDescent="0.25">
      <c r="A44" s="482"/>
      <c r="B44" s="482"/>
      <c r="C44" s="498"/>
      <c r="D44" s="528"/>
      <c r="E44" s="539"/>
      <c r="F44" s="498"/>
      <c r="G44" s="498"/>
      <c r="H44" s="534"/>
      <c r="I44" s="482"/>
      <c r="J44" s="482"/>
      <c r="K44" s="51" t="s">
        <v>455</v>
      </c>
      <c r="L44" s="51">
        <f>L46+L47+L48+L49+L50</f>
        <v>22169.780000000002</v>
      </c>
      <c r="M44" s="51">
        <v>1600</v>
      </c>
      <c r="N44" s="51">
        <v>1600</v>
      </c>
      <c r="O44" s="24"/>
      <c r="P44" s="24"/>
      <c r="Q44" s="24"/>
    </row>
    <row r="45" spans="1:18" ht="25.5" customHeight="1" x14ac:dyDescent="0.25">
      <c r="A45" s="483"/>
      <c r="B45" s="483"/>
      <c r="C45" s="499"/>
      <c r="D45" s="529"/>
      <c r="E45" s="540"/>
      <c r="F45" s="499"/>
      <c r="G45" s="499"/>
      <c r="H45" s="535"/>
      <c r="I45" s="483"/>
      <c r="J45" s="483"/>
      <c r="K45" s="51" t="s">
        <v>299</v>
      </c>
      <c r="L45" s="51">
        <v>0</v>
      </c>
      <c r="M45" s="51">
        <v>0</v>
      </c>
      <c r="N45" s="51">
        <v>0</v>
      </c>
    </row>
    <row r="46" spans="1:18" s="36" customFormat="1" ht="54.75" customHeight="1" x14ac:dyDescent="0.2">
      <c r="A46" s="39" t="s">
        <v>93</v>
      </c>
      <c r="B46" s="39" t="s">
        <v>396</v>
      </c>
      <c r="C46" s="229" t="s">
        <v>398</v>
      </c>
      <c r="D46" s="81" t="s">
        <v>774</v>
      </c>
      <c r="E46" s="27" t="s">
        <v>144</v>
      </c>
      <c r="F46" s="313" t="s">
        <v>98</v>
      </c>
      <c r="G46" s="313">
        <v>1</v>
      </c>
      <c r="H46" s="311" t="s">
        <v>275</v>
      </c>
      <c r="I46" s="311" t="s">
        <v>174</v>
      </c>
      <c r="J46" s="311" t="s">
        <v>174</v>
      </c>
      <c r="K46" s="47" t="s">
        <v>455</v>
      </c>
      <c r="L46" s="44">
        <v>1352.88</v>
      </c>
      <c r="M46" s="44">
        <v>0</v>
      </c>
      <c r="N46" s="50">
        <v>0</v>
      </c>
    </row>
    <row r="47" spans="1:18" ht="18.75" customHeight="1" x14ac:dyDescent="0.25">
      <c r="A47" s="39" t="s">
        <v>93</v>
      </c>
      <c r="B47" s="39" t="s">
        <v>396</v>
      </c>
      <c r="C47" s="27" t="s">
        <v>399</v>
      </c>
      <c r="D47" s="70" t="s">
        <v>400</v>
      </c>
      <c r="E47" s="27" t="s">
        <v>144</v>
      </c>
      <c r="F47" s="313" t="s">
        <v>98</v>
      </c>
      <c r="G47" s="313">
        <v>1</v>
      </c>
      <c r="H47" s="311" t="s">
        <v>275</v>
      </c>
      <c r="I47" s="311" t="s">
        <v>174</v>
      </c>
      <c r="J47" s="311" t="s">
        <v>174</v>
      </c>
      <c r="K47" s="47" t="s">
        <v>455</v>
      </c>
      <c r="L47" s="47">
        <v>104.65</v>
      </c>
      <c r="M47" s="47">
        <v>0</v>
      </c>
      <c r="N47" s="47">
        <v>0</v>
      </c>
    </row>
    <row r="48" spans="1:18" ht="69" customHeight="1" x14ac:dyDescent="0.25">
      <c r="A48" s="39" t="s">
        <v>93</v>
      </c>
      <c r="B48" s="39" t="s">
        <v>396</v>
      </c>
      <c r="C48" s="27" t="s">
        <v>401</v>
      </c>
      <c r="D48" s="27" t="s">
        <v>775</v>
      </c>
      <c r="E48" s="27" t="s">
        <v>144</v>
      </c>
      <c r="F48" s="313" t="s">
        <v>98</v>
      </c>
      <c r="G48" s="313">
        <v>1</v>
      </c>
      <c r="H48" s="311" t="s">
        <v>275</v>
      </c>
      <c r="I48" s="311" t="s">
        <v>174</v>
      </c>
      <c r="J48" s="311" t="s">
        <v>174</v>
      </c>
      <c r="K48" s="47" t="s">
        <v>455</v>
      </c>
      <c r="L48" s="47">
        <v>3482.18</v>
      </c>
      <c r="M48" s="82">
        <v>0</v>
      </c>
      <c r="N48" s="82">
        <v>0</v>
      </c>
    </row>
    <row r="49" spans="1:14" ht="105.75" customHeight="1" x14ac:dyDescent="0.25">
      <c r="A49" s="39" t="s">
        <v>93</v>
      </c>
      <c r="B49" s="39" t="s">
        <v>396</v>
      </c>
      <c r="C49" s="27" t="s">
        <v>402</v>
      </c>
      <c r="D49" s="205" t="s">
        <v>776</v>
      </c>
      <c r="E49" s="27" t="s">
        <v>144</v>
      </c>
      <c r="F49" s="313" t="s">
        <v>98</v>
      </c>
      <c r="G49" s="313">
        <v>1</v>
      </c>
      <c r="H49" s="311" t="s">
        <v>275</v>
      </c>
      <c r="I49" s="311" t="s">
        <v>174</v>
      </c>
      <c r="J49" s="311" t="s">
        <v>174</v>
      </c>
      <c r="K49" s="47" t="s">
        <v>455</v>
      </c>
      <c r="L49" s="47">
        <v>16279.26</v>
      </c>
      <c r="M49" s="82">
        <v>0</v>
      </c>
      <c r="N49" s="82">
        <v>0</v>
      </c>
    </row>
    <row r="50" spans="1:14" ht="85.5" customHeight="1" x14ac:dyDescent="0.25">
      <c r="A50" s="39" t="s">
        <v>93</v>
      </c>
      <c r="B50" s="39" t="s">
        <v>396</v>
      </c>
      <c r="C50" s="27" t="s">
        <v>403</v>
      </c>
      <c r="D50" s="622" t="s">
        <v>705</v>
      </c>
      <c r="E50" s="27" t="s">
        <v>144</v>
      </c>
      <c r="F50" s="313" t="s">
        <v>98</v>
      </c>
      <c r="G50" s="313">
        <v>1</v>
      </c>
      <c r="H50" s="311" t="s">
        <v>275</v>
      </c>
      <c r="I50" s="311" t="s">
        <v>174</v>
      </c>
      <c r="J50" s="311" t="s">
        <v>174</v>
      </c>
      <c r="K50" s="47" t="s">
        <v>455</v>
      </c>
      <c r="L50" s="47">
        <v>950.81</v>
      </c>
      <c r="M50" s="82">
        <v>0</v>
      </c>
      <c r="N50" s="82">
        <v>0</v>
      </c>
    </row>
    <row r="51" spans="1:14" s="25" customFormat="1" ht="30" customHeight="1" x14ac:dyDescent="0.2">
      <c r="A51" s="39" t="s">
        <v>93</v>
      </c>
      <c r="B51" s="39" t="s">
        <v>396</v>
      </c>
      <c r="C51" s="228" t="s">
        <v>113</v>
      </c>
      <c r="D51" s="99" t="s">
        <v>468</v>
      </c>
      <c r="E51" s="27" t="s">
        <v>144</v>
      </c>
      <c r="F51" s="313" t="s">
        <v>98</v>
      </c>
      <c r="G51" s="313">
        <v>0</v>
      </c>
      <c r="H51" s="311" t="s">
        <v>275</v>
      </c>
      <c r="I51" s="311" t="s">
        <v>177</v>
      </c>
      <c r="J51" s="311" t="s">
        <v>177</v>
      </c>
      <c r="K51" s="47" t="s">
        <v>455</v>
      </c>
      <c r="L51" s="47">
        <v>0</v>
      </c>
      <c r="M51" s="82">
        <v>1600</v>
      </c>
      <c r="N51" s="82">
        <v>1600</v>
      </c>
    </row>
  </sheetData>
  <mergeCells count="112">
    <mergeCell ref="A31:A34"/>
    <mergeCell ref="B31:B34"/>
    <mergeCell ref="C31:C34"/>
    <mergeCell ref="D31:D34"/>
    <mergeCell ref="E31:E34"/>
    <mergeCell ref="F31:F34"/>
    <mergeCell ref="G31:G34"/>
    <mergeCell ref="H31:H34"/>
    <mergeCell ref="B35:B36"/>
    <mergeCell ref="C35:C36"/>
    <mergeCell ref="D35:D36"/>
    <mergeCell ref="E35:E36"/>
    <mergeCell ref="F35:F36"/>
    <mergeCell ref="G35:G36"/>
    <mergeCell ref="H35:H36"/>
    <mergeCell ref="I35:I36"/>
    <mergeCell ref="J35:J36"/>
    <mergeCell ref="F29:F30"/>
    <mergeCell ref="J37:J40"/>
    <mergeCell ref="A42:A45"/>
    <mergeCell ref="B42:B45"/>
    <mergeCell ref="C42:C45"/>
    <mergeCell ref="D42:D45"/>
    <mergeCell ref="E42:E45"/>
    <mergeCell ref="F42:F45"/>
    <mergeCell ref="G42:G45"/>
    <mergeCell ref="H42:H45"/>
    <mergeCell ref="I42:I45"/>
    <mergeCell ref="J42:J45"/>
    <mergeCell ref="A37:A40"/>
    <mergeCell ref="B37:B40"/>
    <mergeCell ref="C37:C40"/>
    <mergeCell ref="D37:D40"/>
    <mergeCell ref="E37:E40"/>
    <mergeCell ref="F37:F40"/>
    <mergeCell ref="G37:G40"/>
    <mergeCell ref="H37:H40"/>
    <mergeCell ref="I37:I40"/>
    <mergeCell ref="I31:I34"/>
    <mergeCell ref="J31:J34"/>
    <mergeCell ref="A35:A36"/>
    <mergeCell ref="H19:H22"/>
    <mergeCell ref="I19:I22"/>
    <mergeCell ref="J19:J22"/>
    <mergeCell ref="B25:B28"/>
    <mergeCell ref="C25:C28"/>
    <mergeCell ref="D25:D28"/>
    <mergeCell ref="E25:E28"/>
    <mergeCell ref="F25:F28"/>
    <mergeCell ref="G25:G28"/>
    <mergeCell ref="H25:H28"/>
    <mergeCell ref="I25:I28"/>
    <mergeCell ref="D23:D24"/>
    <mergeCell ref="E23:E24"/>
    <mergeCell ref="F23:F24"/>
    <mergeCell ref="B19:B22"/>
    <mergeCell ref="A19:A22"/>
    <mergeCell ref="C19:C22"/>
    <mergeCell ref="D19:D22"/>
    <mergeCell ref="E19:E22"/>
    <mergeCell ref="G19:G22"/>
    <mergeCell ref="F19:F22"/>
    <mergeCell ref="A29:A30"/>
    <mergeCell ref="I14:I17"/>
    <mergeCell ref="J14:J17"/>
    <mergeCell ref="A10:A13"/>
    <mergeCell ref="B10:B13"/>
    <mergeCell ref="C10:C13"/>
    <mergeCell ref="D10:D13"/>
    <mergeCell ref="A14:A17"/>
    <mergeCell ref="B14:B17"/>
    <mergeCell ref="C14:C17"/>
    <mergeCell ref="D14:D17"/>
    <mergeCell ref="E14:E17"/>
    <mergeCell ref="M2:N2"/>
    <mergeCell ref="A3:N3"/>
    <mergeCell ref="A5:A8"/>
    <mergeCell ref="B5:B8"/>
    <mergeCell ref="C5:C8"/>
    <mergeCell ref="D5:D8"/>
    <mergeCell ref="K5:N5"/>
    <mergeCell ref="E6:E8"/>
    <mergeCell ref="F6:F8"/>
    <mergeCell ref="E5:J5"/>
    <mergeCell ref="G6:H6"/>
    <mergeCell ref="G7:H7"/>
    <mergeCell ref="I6:I8"/>
    <mergeCell ref="J6:J8"/>
    <mergeCell ref="A25:A28"/>
    <mergeCell ref="A23:A24"/>
    <mergeCell ref="B23:B24"/>
    <mergeCell ref="C23:C24"/>
    <mergeCell ref="B29:B30"/>
    <mergeCell ref="C29:C30"/>
    <mergeCell ref="D29:D30"/>
    <mergeCell ref="E29:E30"/>
    <mergeCell ref="N6:N8"/>
    <mergeCell ref="M6:M8"/>
    <mergeCell ref="K6:K8"/>
    <mergeCell ref="L6:L8"/>
    <mergeCell ref="G14:G17"/>
    <mergeCell ref="H14:H17"/>
    <mergeCell ref="J29:J30"/>
    <mergeCell ref="H23:H24"/>
    <mergeCell ref="I23:I24"/>
    <mergeCell ref="J23:J24"/>
    <mergeCell ref="G29:G30"/>
    <mergeCell ref="H29:H30"/>
    <mergeCell ref="I29:I30"/>
    <mergeCell ref="J25:J28"/>
    <mergeCell ref="G23:G24"/>
    <mergeCell ref="F14:F17"/>
  </mergeCells>
  <phoneticPr fontId="23" type="noConversion"/>
  <printOptions horizontalCentered="1"/>
  <pageMargins left="0.25" right="0.25" top="0.75" bottom="0.75" header="0.3" footer="0.3"/>
  <pageSetup paperSize="9" scale="44" fitToHeight="0" orientation="landscape" r:id="rId1"/>
  <headerFooter differentFirst="1">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pageSetUpPr fitToPage="1"/>
  </sheetPr>
  <dimension ref="A2:P64"/>
  <sheetViews>
    <sheetView topLeftCell="A44" zoomScale="70" zoomScaleNormal="70" zoomScaleSheetLayoutView="115" workbookViewId="0">
      <selection activeCell="A2" sqref="A2:N62"/>
    </sheetView>
  </sheetViews>
  <sheetFormatPr defaultColWidth="8.85546875" defaultRowHeight="15.75" x14ac:dyDescent="0.25"/>
  <cols>
    <col min="1" max="1" width="15.140625" style="23" customWidth="1"/>
    <col min="2" max="2" width="17.85546875" style="23" customWidth="1"/>
    <col min="3" max="3" width="38.28515625" style="23" customWidth="1"/>
    <col min="4" max="4" width="41.5703125" style="23" customWidth="1"/>
    <col min="5" max="5" width="38.5703125" style="25" customWidth="1"/>
    <col min="6" max="6" width="11.140625" style="32" customWidth="1"/>
    <col min="7" max="7" width="16" style="32" customWidth="1"/>
    <col min="8" max="10" width="14.85546875" style="32" customWidth="1"/>
    <col min="11" max="11" width="18.28515625" style="30" customWidth="1"/>
    <col min="12" max="12" width="15.5703125" style="30" customWidth="1"/>
    <col min="13" max="13" width="16.140625" style="30" customWidth="1"/>
    <col min="14" max="14" width="15.5703125" style="30" customWidth="1"/>
    <col min="15" max="16" width="12" style="24" customWidth="1"/>
    <col min="17" max="16384" width="8.85546875" style="23"/>
  </cols>
  <sheetData>
    <row r="2" spans="1:14" ht="51" customHeight="1" x14ac:dyDescent="0.25">
      <c r="M2" s="409" t="s">
        <v>153</v>
      </c>
      <c r="N2" s="410"/>
    </row>
    <row r="3" spans="1:14" ht="20.25" customHeight="1" x14ac:dyDescent="0.25">
      <c r="A3" s="411" t="s">
        <v>172</v>
      </c>
      <c r="B3" s="411"/>
      <c r="C3" s="411"/>
      <c r="D3" s="411"/>
      <c r="E3" s="411"/>
      <c r="F3" s="411"/>
      <c r="G3" s="411"/>
      <c r="H3" s="411"/>
      <c r="I3" s="411"/>
      <c r="J3" s="411"/>
      <c r="K3" s="411"/>
      <c r="L3" s="411"/>
      <c r="M3" s="411"/>
      <c r="N3" s="411"/>
    </row>
    <row r="4" spans="1:14" ht="15.75" customHeight="1" x14ac:dyDescent="0.25"/>
    <row r="5" spans="1:14" ht="30" customHeight="1" x14ac:dyDescent="0.25">
      <c r="A5" s="321" t="s">
        <v>270</v>
      </c>
      <c r="B5" s="321" t="s">
        <v>4</v>
      </c>
      <c r="C5" s="323" t="s">
        <v>271</v>
      </c>
      <c r="D5" s="323" t="s">
        <v>272</v>
      </c>
      <c r="E5" s="415" t="s">
        <v>273</v>
      </c>
      <c r="F5" s="416"/>
      <c r="G5" s="416"/>
      <c r="H5" s="416"/>
      <c r="I5" s="417"/>
      <c r="J5" s="418"/>
      <c r="K5" s="419" t="s">
        <v>150</v>
      </c>
      <c r="L5" s="420"/>
      <c r="M5" s="420"/>
      <c r="N5" s="421"/>
    </row>
    <row r="6" spans="1:14" ht="16.5" customHeight="1" x14ac:dyDescent="0.25">
      <c r="A6" s="321"/>
      <c r="B6" s="321"/>
      <c r="C6" s="412"/>
      <c r="D6" s="414"/>
      <c r="E6" s="323" t="s">
        <v>18</v>
      </c>
      <c r="F6" s="323" t="s">
        <v>88</v>
      </c>
      <c r="G6" s="415" t="s">
        <v>90</v>
      </c>
      <c r="H6" s="417"/>
      <c r="I6" s="417"/>
      <c r="J6" s="418"/>
      <c r="K6" s="422" t="s">
        <v>198</v>
      </c>
      <c r="L6" s="423" t="s">
        <v>173</v>
      </c>
      <c r="M6" s="423" t="s">
        <v>184</v>
      </c>
      <c r="N6" s="423" t="s">
        <v>274</v>
      </c>
    </row>
    <row r="7" spans="1:14" ht="30" customHeight="1" x14ac:dyDescent="0.25">
      <c r="A7" s="321"/>
      <c r="B7" s="321"/>
      <c r="C7" s="412"/>
      <c r="D7" s="414"/>
      <c r="E7" s="412"/>
      <c r="F7" s="412"/>
      <c r="G7" s="415" t="s">
        <v>173</v>
      </c>
      <c r="H7" s="418"/>
      <c r="I7" s="321" t="s">
        <v>184</v>
      </c>
      <c r="J7" s="321" t="s">
        <v>274</v>
      </c>
      <c r="K7" s="412"/>
      <c r="L7" s="424"/>
      <c r="M7" s="424"/>
      <c r="N7" s="424"/>
    </row>
    <row r="8" spans="1:14" ht="29.25" customHeight="1" x14ac:dyDescent="0.25">
      <c r="A8" s="321"/>
      <c r="B8" s="321"/>
      <c r="C8" s="413"/>
      <c r="D8" s="324"/>
      <c r="E8" s="413"/>
      <c r="F8" s="413"/>
      <c r="G8" s="22"/>
      <c r="H8" s="2" t="s">
        <v>54</v>
      </c>
      <c r="I8" s="426"/>
      <c r="J8" s="426"/>
      <c r="K8" s="413"/>
      <c r="L8" s="425"/>
      <c r="M8" s="425"/>
      <c r="N8" s="425"/>
    </row>
    <row r="9" spans="1:14" x14ac:dyDescent="0.25">
      <c r="A9" s="26">
        <v>1</v>
      </c>
      <c r="B9" s="26">
        <v>2</v>
      </c>
      <c r="C9" s="26">
        <v>3</v>
      </c>
      <c r="D9" s="26">
        <v>4</v>
      </c>
      <c r="E9" s="26">
        <v>5</v>
      </c>
      <c r="F9" s="22">
        <v>6</v>
      </c>
      <c r="G9" s="22">
        <v>7</v>
      </c>
      <c r="H9" s="22">
        <v>8</v>
      </c>
      <c r="I9" s="22">
        <v>9</v>
      </c>
      <c r="J9" s="22">
        <v>10</v>
      </c>
      <c r="K9" s="26">
        <v>11</v>
      </c>
      <c r="L9" s="26">
        <v>12</v>
      </c>
      <c r="M9" s="26">
        <v>13</v>
      </c>
      <c r="N9" s="26">
        <v>14</v>
      </c>
    </row>
    <row r="10" spans="1:14" ht="114.75" customHeight="1" x14ac:dyDescent="0.3">
      <c r="A10" s="397" t="s">
        <v>95</v>
      </c>
      <c r="B10" s="397" t="s">
        <v>13</v>
      </c>
      <c r="C10" s="392" t="s">
        <v>13</v>
      </c>
      <c r="D10" s="550" t="s">
        <v>168</v>
      </c>
      <c r="E10" s="185" t="str">
        <f>E14</f>
        <v>численность детей и молодежи, охваченных отдыхом в каникулярное время в учреждениях с круглосуточным пребыванием</v>
      </c>
      <c r="F10" s="177" t="str">
        <f>F14</f>
        <v>чел.</v>
      </c>
      <c r="G10" s="177">
        <f>G14</f>
        <v>5832</v>
      </c>
      <c r="H10" s="177" t="s">
        <v>13</v>
      </c>
      <c r="I10" s="177">
        <f>I14</f>
        <v>5832</v>
      </c>
      <c r="J10" s="177">
        <f>J14</f>
        <v>5832</v>
      </c>
      <c r="K10" s="45" t="s">
        <v>181</v>
      </c>
      <c r="L10" s="45">
        <f>L11+L12+L13</f>
        <v>77282.864999999991</v>
      </c>
      <c r="M10" s="45">
        <f>M11+M12</f>
        <v>55451.041700000002</v>
      </c>
      <c r="N10" s="45">
        <f>N11+N12</f>
        <v>177868.87</v>
      </c>
    </row>
    <row r="11" spans="1:14" ht="136.5" customHeight="1" x14ac:dyDescent="0.3">
      <c r="A11" s="398"/>
      <c r="B11" s="398"/>
      <c r="C11" s="400"/>
      <c r="D11" s="551"/>
      <c r="E11" s="185" t="s">
        <v>210</v>
      </c>
      <c r="F11" s="177" t="s">
        <v>98</v>
      </c>
      <c r="G11" s="177">
        <v>4</v>
      </c>
      <c r="H11" s="177" t="s">
        <v>13</v>
      </c>
      <c r="I11" s="177">
        <v>4</v>
      </c>
      <c r="J11" s="177">
        <v>4</v>
      </c>
      <c r="K11" s="45" t="s">
        <v>182</v>
      </c>
      <c r="L11" s="45">
        <f>L15+L20+L25+L30+L54</f>
        <v>24960.955240000003</v>
      </c>
      <c r="M11" s="45">
        <f>M15+M25+M30+M54</f>
        <v>20190.810000000001</v>
      </c>
      <c r="N11" s="45">
        <f>N15+N25+N30+N54</f>
        <v>20190.810000000001</v>
      </c>
    </row>
    <row r="12" spans="1:14" ht="70.5" customHeight="1" x14ac:dyDescent="0.3">
      <c r="A12" s="398"/>
      <c r="B12" s="398"/>
      <c r="C12" s="400"/>
      <c r="D12" s="551"/>
      <c r="E12" s="401" t="s">
        <v>209</v>
      </c>
      <c r="F12" s="392" t="s">
        <v>98</v>
      </c>
      <c r="G12" s="392">
        <v>3</v>
      </c>
      <c r="H12" s="392" t="s">
        <v>13</v>
      </c>
      <c r="I12" s="392">
        <v>4</v>
      </c>
      <c r="J12" s="392">
        <v>4</v>
      </c>
      <c r="K12" s="45" t="s">
        <v>455</v>
      </c>
      <c r="L12" s="45">
        <f>L16+L21+L26+L31+L55</f>
        <v>52321.909759999995</v>
      </c>
      <c r="M12" s="45">
        <f>M16+M26+M31+M55</f>
        <v>35260.231700000004</v>
      </c>
      <c r="N12" s="45">
        <f>N16+N21+N26+N31+N55</f>
        <v>157678.06</v>
      </c>
    </row>
    <row r="13" spans="1:14" ht="70.5" customHeight="1" x14ac:dyDescent="0.3">
      <c r="A13" s="103"/>
      <c r="B13" s="103"/>
      <c r="C13" s="104"/>
      <c r="D13" s="113"/>
      <c r="E13" s="403"/>
      <c r="F13" s="393"/>
      <c r="G13" s="393"/>
      <c r="H13" s="393"/>
      <c r="I13" s="393"/>
      <c r="J13" s="393"/>
      <c r="K13" s="45" t="s">
        <v>299</v>
      </c>
      <c r="L13" s="45">
        <v>0</v>
      </c>
      <c r="M13" s="45">
        <v>0</v>
      </c>
      <c r="N13" s="45">
        <v>0</v>
      </c>
    </row>
    <row r="14" spans="1:14" ht="35.450000000000003" customHeight="1" x14ac:dyDescent="0.25">
      <c r="A14" s="372" t="s">
        <v>95</v>
      </c>
      <c r="B14" s="372" t="s">
        <v>295</v>
      </c>
      <c r="C14" s="86" t="s">
        <v>13</v>
      </c>
      <c r="D14" s="545" t="s">
        <v>195</v>
      </c>
      <c r="E14" s="375" t="s">
        <v>268</v>
      </c>
      <c r="F14" s="381" t="s">
        <v>69</v>
      </c>
      <c r="G14" s="444">
        <v>5832</v>
      </c>
      <c r="H14" s="372" t="s">
        <v>85</v>
      </c>
      <c r="I14" s="444">
        <v>5832</v>
      </c>
      <c r="J14" s="444">
        <v>5832</v>
      </c>
      <c r="K14" s="46" t="s">
        <v>181</v>
      </c>
      <c r="L14" s="46">
        <f>L18</f>
        <v>27316.07</v>
      </c>
      <c r="M14" s="46">
        <f>M18</f>
        <v>29262.394</v>
      </c>
      <c r="N14" s="46">
        <f>N18</f>
        <v>31325.48</v>
      </c>
    </row>
    <row r="15" spans="1:14" ht="35.450000000000003" customHeight="1" x14ac:dyDescent="0.25">
      <c r="A15" s="373"/>
      <c r="B15" s="373"/>
      <c r="C15" s="382"/>
      <c r="D15" s="546"/>
      <c r="E15" s="376"/>
      <c r="F15" s="382"/>
      <c r="G15" s="445"/>
      <c r="H15" s="373"/>
      <c r="I15" s="445"/>
      <c r="J15" s="445"/>
      <c r="K15" s="46" t="s">
        <v>182</v>
      </c>
      <c r="L15" s="46">
        <v>0</v>
      </c>
      <c r="M15" s="46">
        <v>0</v>
      </c>
      <c r="N15" s="46">
        <v>0</v>
      </c>
    </row>
    <row r="16" spans="1:14" ht="35.450000000000003" customHeight="1" x14ac:dyDescent="0.25">
      <c r="A16" s="373"/>
      <c r="B16" s="373"/>
      <c r="C16" s="382"/>
      <c r="D16" s="546"/>
      <c r="E16" s="376"/>
      <c r="F16" s="382"/>
      <c r="G16" s="445"/>
      <c r="H16" s="373"/>
      <c r="I16" s="445"/>
      <c r="J16" s="445"/>
      <c r="K16" s="46" t="s">
        <v>455</v>
      </c>
      <c r="L16" s="46">
        <f>L18</f>
        <v>27316.07</v>
      </c>
      <c r="M16" s="46">
        <f>M18</f>
        <v>29262.394</v>
      </c>
      <c r="N16" s="46">
        <f>N18</f>
        <v>31325.48</v>
      </c>
    </row>
    <row r="17" spans="1:16" ht="35.450000000000003" customHeight="1" x14ac:dyDescent="0.25">
      <c r="A17" s="85"/>
      <c r="B17" s="85"/>
      <c r="C17" s="383"/>
      <c r="D17" s="547"/>
      <c r="E17" s="377"/>
      <c r="F17" s="383"/>
      <c r="G17" s="168"/>
      <c r="H17" s="85"/>
      <c r="I17" s="108"/>
      <c r="J17" s="108"/>
      <c r="K17" s="46" t="s">
        <v>299</v>
      </c>
      <c r="L17" s="46">
        <v>0</v>
      </c>
      <c r="M17" s="46">
        <v>0</v>
      </c>
      <c r="N17" s="46">
        <v>0</v>
      </c>
    </row>
    <row r="18" spans="1:16" s="25" customFormat="1" ht="45" customHeight="1" x14ac:dyDescent="0.2">
      <c r="A18" s="28" t="s">
        <v>95</v>
      </c>
      <c r="B18" s="28" t="s">
        <v>295</v>
      </c>
      <c r="C18" s="34" t="s">
        <v>289</v>
      </c>
      <c r="D18" s="76" t="s">
        <v>470</v>
      </c>
      <c r="E18" s="27" t="s">
        <v>269</v>
      </c>
      <c r="F18" s="22" t="s">
        <v>69</v>
      </c>
      <c r="G18" s="90">
        <v>5832</v>
      </c>
      <c r="H18" s="311" t="s">
        <v>275</v>
      </c>
      <c r="I18" s="90">
        <v>5832</v>
      </c>
      <c r="J18" s="311" t="s">
        <v>702</v>
      </c>
      <c r="K18" s="47" t="s">
        <v>455</v>
      </c>
      <c r="L18" s="47">
        <v>27316.07</v>
      </c>
      <c r="M18" s="44">
        <v>29262.394</v>
      </c>
      <c r="N18" s="44">
        <v>31325.48</v>
      </c>
      <c r="O18" s="95"/>
      <c r="P18" s="95"/>
    </row>
    <row r="19" spans="1:16" ht="38.25" customHeight="1" x14ac:dyDescent="0.25">
      <c r="A19" s="481" t="s">
        <v>95</v>
      </c>
      <c r="B19" s="541" t="s">
        <v>316</v>
      </c>
      <c r="C19" s="544" t="s">
        <v>13</v>
      </c>
      <c r="D19" s="548" t="s">
        <v>317</v>
      </c>
      <c r="E19" s="549" t="s">
        <v>138</v>
      </c>
      <c r="F19" s="544" t="s">
        <v>98</v>
      </c>
      <c r="G19" s="544">
        <v>0</v>
      </c>
      <c r="H19" s="541" t="s">
        <v>85</v>
      </c>
      <c r="I19" s="541" t="s">
        <v>174</v>
      </c>
      <c r="J19" s="541" t="s">
        <v>177</v>
      </c>
      <c r="K19" s="51" t="s">
        <v>181</v>
      </c>
      <c r="L19" s="51">
        <f>L20+L21</f>
        <v>0</v>
      </c>
      <c r="M19" s="51">
        <f>M20+M21</f>
        <v>0</v>
      </c>
      <c r="N19" s="51">
        <f>N20+N21</f>
        <v>25203.65</v>
      </c>
    </row>
    <row r="20" spans="1:16" ht="45" customHeight="1" x14ac:dyDescent="0.25">
      <c r="A20" s="482"/>
      <c r="B20" s="541"/>
      <c r="C20" s="544"/>
      <c r="D20" s="548"/>
      <c r="E20" s="549"/>
      <c r="F20" s="544"/>
      <c r="G20" s="544"/>
      <c r="H20" s="541"/>
      <c r="I20" s="541"/>
      <c r="J20" s="541"/>
      <c r="K20" s="51" t="s">
        <v>182</v>
      </c>
      <c r="L20" s="51">
        <v>0</v>
      </c>
      <c r="M20" s="51">
        <v>0</v>
      </c>
      <c r="N20" s="51">
        <v>0</v>
      </c>
    </row>
    <row r="21" spans="1:16" ht="39" customHeight="1" x14ac:dyDescent="0.25">
      <c r="A21" s="482"/>
      <c r="B21" s="541"/>
      <c r="C21" s="544"/>
      <c r="D21" s="548"/>
      <c r="E21" s="549"/>
      <c r="F21" s="544"/>
      <c r="G21" s="544"/>
      <c r="H21" s="541"/>
      <c r="I21" s="541"/>
      <c r="J21" s="541"/>
      <c r="K21" s="51" t="s">
        <v>455</v>
      </c>
      <c r="L21" s="51">
        <f>L23</f>
        <v>0</v>
      </c>
      <c r="M21" s="51">
        <f>M23</f>
        <v>0</v>
      </c>
      <c r="N21" s="51">
        <f>N23</f>
        <v>25203.65</v>
      </c>
    </row>
    <row r="22" spans="1:16" ht="39" customHeight="1" x14ac:dyDescent="0.25">
      <c r="A22" s="483"/>
      <c r="B22" s="541"/>
      <c r="C22" s="544"/>
      <c r="D22" s="548"/>
      <c r="E22" s="549"/>
      <c r="F22" s="544"/>
      <c r="G22" s="544"/>
      <c r="H22" s="541"/>
      <c r="I22" s="541"/>
      <c r="J22" s="541"/>
      <c r="K22" s="51" t="s">
        <v>299</v>
      </c>
      <c r="L22" s="51">
        <v>0</v>
      </c>
      <c r="M22" s="51">
        <v>0</v>
      </c>
      <c r="N22" s="51">
        <v>0</v>
      </c>
    </row>
    <row r="23" spans="1:16" s="25" customFormat="1" ht="52.15" customHeight="1" x14ac:dyDescent="0.2">
      <c r="A23" s="66" t="s">
        <v>95</v>
      </c>
      <c r="B23" s="72">
        <v>47950</v>
      </c>
      <c r="C23" s="621" t="s">
        <v>587</v>
      </c>
      <c r="D23" s="110" t="s">
        <v>460</v>
      </c>
      <c r="E23" s="71" t="s">
        <v>138</v>
      </c>
      <c r="F23" s="72" t="s">
        <v>98</v>
      </c>
      <c r="G23" s="72">
        <v>0</v>
      </c>
      <c r="H23" s="66" t="s">
        <v>85</v>
      </c>
      <c r="I23" s="66" t="s">
        <v>174</v>
      </c>
      <c r="J23" s="66" t="s">
        <v>177</v>
      </c>
      <c r="K23" s="47" t="s">
        <v>455</v>
      </c>
      <c r="L23" s="60">
        <v>0</v>
      </c>
      <c r="M23" s="60">
        <v>0</v>
      </c>
      <c r="N23" s="60">
        <v>25203.65</v>
      </c>
      <c r="O23" s="95"/>
      <c r="P23" s="95"/>
    </row>
    <row r="24" spans="1:16" ht="38.25" customHeight="1" x14ac:dyDescent="0.25">
      <c r="A24" s="481" t="s">
        <v>95</v>
      </c>
      <c r="B24" s="481" t="s">
        <v>296</v>
      </c>
      <c r="C24" s="497" t="s">
        <v>13</v>
      </c>
      <c r="D24" s="548" t="s">
        <v>318</v>
      </c>
      <c r="E24" s="530" t="s">
        <v>138</v>
      </c>
      <c r="F24" s="497" t="s">
        <v>98</v>
      </c>
      <c r="G24" s="497">
        <v>0</v>
      </c>
      <c r="H24" s="481" t="s">
        <v>85</v>
      </c>
      <c r="I24" s="481" t="s">
        <v>174</v>
      </c>
      <c r="J24" s="481" t="s">
        <v>177</v>
      </c>
      <c r="K24" s="51" t="s">
        <v>181</v>
      </c>
      <c r="L24" s="51">
        <f>L25+L26</f>
        <v>0</v>
      </c>
      <c r="M24" s="51">
        <f>M25+M26</f>
        <v>0</v>
      </c>
      <c r="N24" s="51">
        <f>N25+N26</f>
        <v>95151.09</v>
      </c>
    </row>
    <row r="25" spans="1:16" ht="45" customHeight="1" x14ac:dyDescent="0.25">
      <c r="A25" s="482"/>
      <c r="B25" s="482"/>
      <c r="C25" s="498"/>
      <c r="D25" s="548"/>
      <c r="E25" s="531"/>
      <c r="F25" s="498"/>
      <c r="G25" s="498"/>
      <c r="H25" s="482"/>
      <c r="I25" s="482"/>
      <c r="J25" s="482"/>
      <c r="K25" s="51" t="s">
        <v>182</v>
      </c>
      <c r="L25" s="51">
        <v>0</v>
      </c>
      <c r="M25" s="51">
        <v>0</v>
      </c>
      <c r="N25" s="51">
        <v>0</v>
      </c>
    </row>
    <row r="26" spans="1:16" ht="39" customHeight="1" x14ac:dyDescent="0.25">
      <c r="A26" s="482"/>
      <c r="B26" s="482"/>
      <c r="C26" s="498"/>
      <c r="D26" s="548"/>
      <c r="E26" s="531"/>
      <c r="F26" s="498"/>
      <c r="G26" s="498"/>
      <c r="H26" s="482"/>
      <c r="I26" s="482"/>
      <c r="J26" s="482"/>
      <c r="K26" s="51" t="s">
        <v>455</v>
      </c>
      <c r="L26" s="51">
        <f>L28</f>
        <v>0</v>
      </c>
      <c r="M26" s="51">
        <f>M28</f>
        <v>0</v>
      </c>
      <c r="N26" s="51">
        <f>N28</f>
        <v>95151.09</v>
      </c>
    </row>
    <row r="27" spans="1:16" ht="39" customHeight="1" x14ac:dyDescent="0.25">
      <c r="A27" s="483"/>
      <c r="B27" s="483"/>
      <c r="C27" s="499"/>
      <c r="D27" s="548"/>
      <c r="E27" s="532"/>
      <c r="F27" s="499"/>
      <c r="G27" s="499"/>
      <c r="H27" s="483"/>
      <c r="I27" s="483"/>
      <c r="J27" s="483"/>
      <c r="K27" s="51" t="s">
        <v>299</v>
      </c>
      <c r="L27" s="51">
        <v>0</v>
      </c>
      <c r="M27" s="51">
        <v>0</v>
      </c>
      <c r="N27" s="51">
        <v>0</v>
      </c>
    </row>
    <row r="28" spans="1:16" s="25" customFormat="1" ht="55.5" customHeight="1" x14ac:dyDescent="0.2">
      <c r="A28" s="28" t="s">
        <v>95</v>
      </c>
      <c r="B28" s="28" t="s">
        <v>296</v>
      </c>
      <c r="C28" s="316" t="s">
        <v>587</v>
      </c>
      <c r="D28" s="623" t="s">
        <v>604</v>
      </c>
      <c r="E28" s="76" t="s">
        <v>138</v>
      </c>
      <c r="F28" s="317" t="s">
        <v>98</v>
      </c>
      <c r="G28" s="317">
        <v>0</v>
      </c>
      <c r="H28" s="318" t="s">
        <v>85</v>
      </c>
      <c r="I28" s="318" t="s">
        <v>174</v>
      </c>
      <c r="J28" s="318" t="s">
        <v>177</v>
      </c>
      <c r="K28" s="74" t="s">
        <v>455</v>
      </c>
      <c r="L28" s="74">
        <v>0</v>
      </c>
      <c r="M28" s="75">
        <v>0</v>
      </c>
      <c r="N28" s="75">
        <v>95151.09</v>
      </c>
      <c r="O28" s="624"/>
      <c r="P28" s="95"/>
    </row>
    <row r="29" spans="1:16" ht="45.75" customHeight="1" x14ac:dyDescent="0.25">
      <c r="A29" s="372" t="s">
        <v>95</v>
      </c>
      <c r="B29" s="372" t="s">
        <v>294</v>
      </c>
      <c r="C29" s="381" t="s">
        <v>13</v>
      </c>
      <c r="D29" s="404" t="s">
        <v>290</v>
      </c>
      <c r="E29" s="375" t="s">
        <v>210</v>
      </c>
      <c r="F29" s="381" t="s">
        <v>98</v>
      </c>
      <c r="G29" s="444">
        <f>G33+G37+G39+G43</f>
        <v>4</v>
      </c>
      <c r="H29" s="372" t="s">
        <v>85</v>
      </c>
      <c r="I29" s="454">
        <v>4</v>
      </c>
      <c r="J29" s="454">
        <v>4</v>
      </c>
      <c r="K29" s="46" t="s">
        <v>181</v>
      </c>
      <c r="L29" s="46">
        <f>SUM(L30:L31)</f>
        <v>28268.354000000003</v>
      </c>
      <c r="M29" s="46">
        <f>M30+M31</f>
        <v>22866.15</v>
      </c>
      <c r="N29" s="46">
        <f>N30+N31</f>
        <v>22866.15</v>
      </c>
    </row>
    <row r="30" spans="1:16" ht="45.75" customHeight="1" x14ac:dyDescent="0.25">
      <c r="A30" s="373"/>
      <c r="B30" s="373"/>
      <c r="C30" s="382"/>
      <c r="D30" s="405"/>
      <c r="E30" s="377"/>
      <c r="F30" s="383"/>
      <c r="G30" s="446"/>
      <c r="H30" s="374"/>
      <c r="I30" s="374"/>
      <c r="J30" s="374"/>
      <c r="K30" s="46" t="s">
        <v>182</v>
      </c>
      <c r="L30" s="46">
        <f t="shared" ref="L30:N31" si="0">L33+L35+L37+L39+L41+L43+L45+L47+L49+L51</f>
        <v>24960.955240000003</v>
      </c>
      <c r="M30" s="46">
        <f t="shared" si="0"/>
        <v>20190.810000000001</v>
      </c>
      <c r="N30" s="46">
        <f t="shared" si="0"/>
        <v>20190.810000000001</v>
      </c>
    </row>
    <row r="31" spans="1:16" ht="45" customHeight="1" x14ac:dyDescent="0.25">
      <c r="A31" s="373"/>
      <c r="B31" s="373"/>
      <c r="C31" s="382"/>
      <c r="D31" s="405"/>
      <c r="E31" s="375" t="s">
        <v>209</v>
      </c>
      <c r="F31" s="86" t="s">
        <v>98</v>
      </c>
      <c r="G31" s="478">
        <f>G35+G41+G45</f>
        <v>3</v>
      </c>
      <c r="H31" s="372" t="s">
        <v>85</v>
      </c>
      <c r="I31" s="454">
        <v>4</v>
      </c>
      <c r="J31" s="454">
        <v>4</v>
      </c>
      <c r="K31" s="46" t="s">
        <v>455</v>
      </c>
      <c r="L31" s="46">
        <f t="shared" si="0"/>
        <v>3307.39876</v>
      </c>
      <c r="M31" s="46">
        <f t="shared" si="0"/>
        <v>2675.34</v>
      </c>
      <c r="N31" s="46">
        <f t="shared" si="0"/>
        <v>2675.34</v>
      </c>
    </row>
    <row r="32" spans="1:16" ht="45" customHeight="1" x14ac:dyDescent="0.25">
      <c r="A32" s="85"/>
      <c r="B32" s="85"/>
      <c r="C32" s="87"/>
      <c r="D32" s="88"/>
      <c r="E32" s="377"/>
      <c r="F32" s="87"/>
      <c r="G32" s="480"/>
      <c r="H32" s="374"/>
      <c r="I32" s="374"/>
      <c r="J32" s="374"/>
      <c r="K32" s="46" t="s">
        <v>299</v>
      </c>
      <c r="L32" s="46">
        <v>0</v>
      </c>
      <c r="M32" s="46">
        <v>0</v>
      </c>
      <c r="N32" s="46">
        <v>0</v>
      </c>
    </row>
    <row r="33" spans="1:16" s="25" customFormat="1" ht="15.75" customHeight="1" x14ac:dyDescent="0.2">
      <c r="A33" s="345" t="s">
        <v>95</v>
      </c>
      <c r="B33" s="345" t="s">
        <v>294</v>
      </c>
      <c r="C33" s="347" t="s">
        <v>111</v>
      </c>
      <c r="D33" s="438" t="s">
        <v>434</v>
      </c>
      <c r="E33" s="347" t="s">
        <v>144</v>
      </c>
      <c r="F33" s="351" t="s">
        <v>98</v>
      </c>
      <c r="G33" s="351">
        <v>1</v>
      </c>
      <c r="H33" s="345" t="s">
        <v>275</v>
      </c>
      <c r="I33" s="351">
        <v>0</v>
      </c>
      <c r="J33" s="351">
        <v>0</v>
      </c>
      <c r="K33" s="47" t="s">
        <v>182</v>
      </c>
      <c r="L33" s="232">
        <v>6446.67</v>
      </c>
      <c r="M33" s="44">
        <v>0</v>
      </c>
      <c r="N33" s="44">
        <v>0</v>
      </c>
      <c r="O33" s="95"/>
      <c r="P33" s="95"/>
    </row>
    <row r="34" spans="1:16" s="25" customFormat="1" ht="16.5" customHeight="1" x14ac:dyDescent="0.2">
      <c r="A34" s="447"/>
      <c r="B34" s="447"/>
      <c r="C34" s="448"/>
      <c r="D34" s="439"/>
      <c r="E34" s="448"/>
      <c r="F34" s="449"/>
      <c r="G34" s="449"/>
      <c r="H34" s="447"/>
      <c r="I34" s="449"/>
      <c r="J34" s="449"/>
      <c r="K34" s="47" t="s">
        <v>455</v>
      </c>
      <c r="L34" s="75">
        <v>854.20299999999997</v>
      </c>
      <c r="M34" s="44">
        <v>0</v>
      </c>
      <c r="N34" s="44">
        <v>0</v>
      </c>
      <c r="O34" s="95"/>
      <c r="P34" s="95"/>
    </row>
    <row r="35" spans="1:16" s="25" customFormat="1" ht="21.75" customHeight="1" x14ac:dyDescent="0.2">
      <c r="A35" s="447"/>
      <c r="B35" s="447"/>
      <c r="C35" s="448"/>
      <c r="D35" s="438" t="s">
        <v>577</v>
      </c>
      <c r="E35" s="347" t="s">
        <v>144</v>
      </c>
      <c r="F35" s="351" t="s">
        <v>98</v>
      </c>
      <c r="G35" s="361">
        <v>1</v>
      </c>
      <c r="H35" s="447"/>
      <c r="I35" s="361">
        <v>0</v>
      </c>
      <c r="J35" s="361">
        <v>0</v>
      </c>
      <c r="K35" s="47" t="s">
        <v>182</v>
      </c>
      <c r="L35" s="75">
        <v>1201.67824</v>
      </c>
      <c r="M35" s="44">
        <v>0</v>
      </c>
      <c r="N35" s="44">
        <v>0</v>
      </c>
      <c r="O35" s="95"/>
      <c r="P35" s="95"/>
    </row>
    <row r="36" spans="1:16" s="25" customFormat="1" ht="21" customHeight="1" x14ac:dyDescent="0.2">
      <c r="A36" s="346"/>
      <c r="B36" s="346"/>
      <c r="C36" s="348"/>
      <c r="D36" s="439"/>
      <c r="E36" s="448"/>
      <c r="F36" s="449"/>
      <c r="G36" s="361"/>
      <c r="H36" s="346"/>
      <c r="I36" s="361"/>
      <c r="J36" s="361"/>
      <c r="K36" s="47" t="s">
        <v>455</v>
      </c>
      <c r="L36" s="75">
        <v>159.22576000000001</v>
      </c>
      <c r="M36" s="44">
        <v>0</v>
      </c>
      <c r="N36" s="44">
        <v>0</v>
      </c>
      <c r="O36" s="95"/>
      <c r="P36" s="95"/>
    </row>
    <row r="37" spans="1:16" s="25" customFormat="1" ht="14.25" customHeight="1" x14ac:dyDescent="0.2">
      <c r="A37" s="345" t="s">
        <v>95</v>
      </c>
      <c r="B37" s="345" t="s">
        <v>294</v>
      </c>
      <c r="C37" s="347" t="s">
        <v>194</v>
      </c>
      <c r="D37" s="438" t="s">
        <v>435</v>
      </c>
      <c r="E37" s="347" t="s">
        <v>144</v>
      </c>
      <c r="F37" s="351" t="s">
        <v>98</v>
      </c>
      <c r="G37" s="351">
        <v>1</v>
      </c>
      <c r="H37" s="345" t="s">
        <v>275</v>
      </c>
      <c r="I37" s="351">
        <v>0</v>
      </c>
      <c r="J37" s="351">
        <v>0</v>
      </c>
      <c r="K37" s="47" t="s">
        <v>182</v>
      </c>
      <c r="L37" s="75">
        <v>3619.0169999999998</v>
      </c>
      <c r="M37" s="44">
        <v>0</v>
      </c>
      <c r="N37" s="44">
        <v>0</v>
      </c>
      <c r="O37" s="95"/>
      <c r="P37" s="95"/>
    </row>
    <row r="38" spans="1:16" s="25" customFormat="1" ht="16.5" customHeight="1" x14ac:dyDescent="0.2">
      <c r="A38" s="346"/>
      <c r="B38" s="346"/>
      <c r="C38" s="348"/>
      <c r="D38" s="439"/>
      <c r="E38" s="348"/>
      <c r="F38" s="352"/>
      <c r="G38" s="352"/>
      <c r="H38" s="346"/>
      <c r="I38" s="352"/>
      <c r="J38" s="352"/>
      <c r="K38" s="47" t="s">
        <v>455</v>
      </c>
      <c r="L38" s="75">
        <v>479.53</v>
      </c>
      <c r="M38" s="44">
        <v>0</v>
      </c>
      <c r="N38" s="44">
        <v>0</v>
      </c>
      <c r="O38" s="95"/>
      <c r="P38" s="95"/>
    </row>
    <row r="39" spans="1:16" s="25" customFormat="1" ht="18.75" customHeight="1" x14ac:dyDescent="0.2">
      <c r="A39" s="345" t="s">
        <v>95</v>
      </c>
      <c r="B39" s="345" t="s">
        <v>294</v>
      </c>
      <c r="C39" s="347" t="s">
        <v>112</v>
      </c>
      <c r="D39" s="438" t="s">
        <v>639</v>
      </c>
      <c r="E39" s="347" t="s">
        <v>144</v>
      </c>
      <c r="F39" s="351" t="s">
        <v>98</v>
      </c>
      <c r="G39" s="351">
        <v>1</v>
      </c>
      <c r="H39" s="345" t="s">
        <v>275</v>
      </c>
      <c r="I39" s="361">
        <v>0</v>
      </c>
      <c r="J39" s="361">
        <v>0</v>
      </c>
      <c r="K39" s="47" t="s">
        <v>182</v>
      </c>
      <c r="L39" s="74">
        <v>4212.8100000000004</v>
      </c>
      <c r="M39" s="44">
        <v>0</v>
      </c>
      <c r="N39" s="44">
        <v>0</v>
      </c>
      <c r="O39" s="95"/>
      <c r="P39" s="95"/>
    </row>
    <row r="40" spans="1:16" s="25" customFormat="1" ht="21.75" customHeight="1" x14ac:dyDescent="0.2">
      <c r="A40" s="447"/>
      <c r="B40" s="447"/>
      <c r="C40" s="448"/>
      <c r="D40" s="439"/>
      <c r="E40" s="448"/>
      <c r="F40" s="449"/>
      <c r="G40" s="449"/>
      <c r="H40" s="447"/>
      <c r="I40" s="361"/>
      <c r="J40" s="361"/>
      <c r="K40" s="47" t="s">
        <v>455</v>
      </c>
      <c r="L40" s="74">
        <v>558.21</v>
      </c>
      <c r="M40" s="44">
        <v>0</v>
      </c>
      <c r="N40" s="44">
        <v>0</v>
      </c>
      <c r="O40" s="95"/>
      <c r="P40" s="95"/>
    </row>
    <row r="41" spans="1:16" s="25" customFormat="1" ht="16.5" customHeight="1" x14ac:dyDescent="0.2">
      <c r="A41" s="447"/>
      <c r="B41" s="447"/>
      <c r="C41" s="448"/>
      <c r="D41" s="438" t="s">
        <v>638</v>
      </c>
      <c r="E41" s="448"/>
      <c r="F41" s="351" t="s">
        <v>98</v>
      </c>
      <c r="G41" s="361">
        <v>1</v>
      </c>
      <c r="H41" s="447"/>
      <c r="I41" s="361">
        <v>0</v>
      </c>
      <c r="J41" s="361">
        <v>0</v>
      </c>
      <c r="K41" s="47" t="s">
        <v>182</v>
      </c>
      <c r="L41" s="74">
        <v>1611.61</v>
      </c>
      <c r="M41" s="44">
        <v>0</v>
      </c>
      <c r="N41" s="44">
        <v>0</v>
      </c>
      <c r="O41" s="95"/>
      <c r="P41" s="95"/>
    </row>
    <row r="42" spans="1:16" s="25" customFormat="1" ht="16.5" customHeight="1" x14ac:dyDescent="0.2">
      <c r="A42" s="346"/>
      <c r="B42" s="346"/>
      <c r="C42" s="348"/>
      <c r="D42" s="439"/>
      <c r="E42" s="348"/>
      <c r="F42" s="449"/>
      <c r="G42" s="361"/>
      <c r="H42" s="346"/>
      <c r="I42" s="361"/>
      <c r="J42" s="361"/>
      <c r="K42" s="47" t="s">
        <v>455</v>
      </c>
      <c r="L42" s="74">
        <v>213.54</v>
      </c>
      <c r="M42" s="44">
        <v>0</v>
      </c>
      <c r="N42" s="44">
        <v>0</v>
      </c>
      <c r="O42" s="95"/>
      <c r="P42" s="95"/>
    </row>
    <row r="43" spans="1:16" s="25" customFormat="1" ht="15" customHeight="1" x14ac:dyDescent="0.2">
      <c r="A43" s="345" t="s">
        <v>95</v>
      </c>
      <c r="B43" s="345" t="s">
        <v>294</v>
      </c>
      <c r="C43" s="347" t="s">
        <v>291</v>
      </c>
      <c r="D43" s="542" t="s">
        <v>461</v>
      </c>
      <c r="E43" s="347" t="s">
        <v>144</v>
      </c>
      <c r="F43" s="351" t="s">
        <v>98</v>
      </c>
      <c r="G43" s="351">
        <v>1</v>
      </c>
      <c r="H43" s="345" t="s">
        <v>275</v>
      </c>
      <c r="I43" s="351">
        <v>0</v>
      </c>
      <c r="J43" s="351">
        <v>0</v>
      </c>
      <c r="K43" s="214" t="s">
        <v>182</v>
      </c>
      <c r="L43" s="232">
        <v>4265.17</v>
      </c>
      <c r="M43" s="44">
        <v>0</v>
      </c>
      <c r="N43" s="44">
        <v>0</v>
      </c>
      <c r="O43" s="95"/>
      <c r="P43" s="95"/>
    </row>
    <row r="44" spans="1:16" s="25" customFormat="1" ht="17.25" customHeight="1" x14ac:dyDescent="0.2">
      <c r="A44" s="447"/>
      <c r="B44" s="447"/>
      <c r="C44" s="448"/>
      <c r="D44" s="543"/>
      <c r="E44" s="348"/>
      <c r="F44" s="352"/>
      <c r="G44" s="352"/>
      <c r="H44" s="346"/>
      <c r="I44" s="352"/>
      <c r="J44" s="352"/>
      <c r="K44" s="47" t="s">
        <v>455</v>
      </c>
      <c r="L44" s="75">
        <v>565.15</v>
      </c>
      <c r="M44" s="44">
        <v>0</v>
      </c>
      <c r="N44" s="44">
        <v>0</v>
      </c>
      <c r="O44" s="95"/>
      <c r="P44" s="95"/>
    </row>
    <row r="45" spans="1:16" s="25" customFormat="1" ht="17.25" customHeight="1" x14ac:dyDescent="0.2">
      <c r="A45" s="447"/>
      <c r="B45" s="447"/>
      <c r="C45" s="448"/>
      <c r="D45" s="542" t="s">
        <v>706</v>
      </c>
      <c r="E45" s="347" t="s">
        <v>144</v>
      </c>
      <c r="F45" s="351" t="s">
        <v>98</v>
      </c>
      <c r="G45" s="351">
        <v>1</v>
      </c>
      <c r="H45" s="345" t="s">
        <v>275</v>
      </c>
      <c r="I45" s="351">
        <v>0</v>
      </c>
      <c r="J45" s="351">
        <v>0</v>
      </c>
      <c r="K45" s="47" t="s">
        <v>182</v>
      </c>
      <c r="L45" s="232">
        <v>3317.61</v>
      </c>
      <c r="M45" s="44">
        <v>0</v>
      </c>
      <c r="N45" s="44">
        <v>0</v>
      </c>
      <c r="O45" s="95"/>
      <c r="P45" s="95"/>
    </row>
    <row r="46" spans="1:16" s="25" customFormat="1" ht="17.25" customHeight="1" x14ac:dyDescent="0.2">
      <c r="A46" s="346"/>
      <c r="B46" s="346"/>
      <c r="C46" s="348"/>
      <c r="D46" s="543"/>
      <c r="E46" s="348"/>
      <c r="F46" s="352"/>
      <c r="G46" s="352"/>
      <c r="H46" s="346"/>
      <c r="I46" s="352"/>
      <c r="J46" s="352"/>
      <c r="K46" s="47" t="s">
        <v>455</v>
      </c>
      <c r="L46" s="75">
        <v>439.59</v>
      </c>
      <c r="M46" s="44">
        <v>0</v>
      </c>
      <c r="N46" s="44">
        <v>0</v>
      </c>
      <c r="O46" s="95"/>
      <c r="P46" s="95"/>
    </row>
    <row r="47" spans="1:16" s="25" customFormat="1" ht="17.25" customHeight="1" x14ac:dyDescent="0.2">
      <c r="A47" s="345" t="s">
        <v>95</v>
      </c>
      <c r="B47" s="345" t="s">
        <v>294</v>
      </c>
      <c r="C47" s="347" t="s">
        <v>113</v>
      </c>
      <c r="D47" s="438" t="s">
        <v>637</v>
      </c>
      <c r="E47" s="347" t="s">
        <v>144</v>
      </c>
      <c r="F47" s="351" t="s">
        <v>98</v>
      </c>
      <c r="G47" s="351">
        <v>0</v>
      </c>
      <c r="H47" s="345" t="s">
        <v>275</v>
      </c>
      <c r="I47" s="345" t="s">
        <v>174</v>
      </c>
      <c r="J47" s="345" t="s">
        <v>174</v>
      </c>
      <c r="K47" s="47" t="s">
        <v>182</v>
      </c>
      <c r="L47" s="75">
        <v>286.39</v>
      </c>
      <c r="M47" s="44">
        <v>0</v>
      </c>
      <c r="N47" s="44">
        <v>0</v>
      </c>
      <c r="O47" s="95"/>
      <c r="P47" s="95"/>
    </row>
    <row r="48" spans="1:16" s="25" customFormat="1" ht="17.25" customHeight="1" x14ac:dyDescent="0.2">
      <c r="A48" s="447"/>
      <c r="B48" s="346"/>
      <c r="C48" s="348"/>
      <c r="D48" s="439"/>
      <c r="E48" s="348"/>
      <c r="F48" s="352"/>
      <c r="G48" s="352"/>
      <c r="H48" s="346"/>
      <c r="I48" s="346"/>
      <c r="J48" s="346"/>
      <c r="K48" s="47" t="s">
        <v>455</v>
      </c>
      <c r="L48" s="75">
        <v>37.950000000000003</v>
      </c>
      <c r="M48" s="44">
        <v>0</v>
      </c>
      <c r="N48" s="44">
        <v>0</v>
      </c>
      <c r="O48" s="95"/>
      <c r="P48" s="95"/>
    </row>
    <row r="49" spans="1:16" s="25" customFormat="1" ht="17.25" customHeight="1" x14ac:dyDescent="0.2">
      <c r="A49" s="345" t="s">
        <v>95</v>
      </c>
      <c r="B49" s="345" t="s">
        <v>294</v>
      </c>
      <c r="C49" s="347" t="s">
        <v>113</v>
      </c>
      <c r="D49" s="542" t="s">
        <v>515</v>
      </c>
      <c r="E49" s="347" t="s">
        <v>144</v>
      </c>
      <c r="F49" s="351" t="s">
        <v>98</v>
      </c>
      <c r="G49" s="351">
        <v>0</v>
      </c>
      <c r="H49" s="345" t="s">
        <v>85</v>
      </c>
      <c r="I49" s="345" t="s">
        <v>517</v>
      </c>
      <c r="J49" s="345" t="s">
        <v>517</v>
      </c>
      <c r="K49" s="47" t="s">
        <v>182</v>
      </c>
      <c r="L49" s="75">
        <v>0</v>
      </c>
      <c r="M49" s="44">
        <v>16152.648000000001</v>
      </c>
      <c r="N49" s="44">
        <v>15143.107500000002</v>
      </c>
      <c r="O49" s="95"/>
      <c r="P49" s="95"/>
    </row>
    <row r="50" spans="1:16" s="25" customFormat="1" ht="17.25" customHeight="1" x14ac:dyDescent="0.2">
      <c r="A50" s="447"/>
      <c r="B50" s="447"/>
      <c r="C50" s="448"/>
      <c r="D50" s="543"/>
      <c r="E50" s="348"/>
      <c r="F50" s="352"/>
      <c r="G50" s="352"/>
      <c r="H50" s="346"/>
      <c r="I50" s="346"/>
      <c r="J50" s="346"/>
      <c r="K50" s="47" t="s">
        <v>455</v>
      </c>
      <c r="L50" s="75">
        <v>0</v>
      </c>
      <c r="M50" s="44">
        <v>2140.2719999999999</v>
      </c>
      <c r="N50" s="44">
        <v>2006.51</v>
      </c>
      <c r="O50" s="95"/>
      <c r="P50" s="95"/>
    </row>
    <row r="51" spans="1:16" s="25" customFormat="1" ht="17.25" customHeight="1" x14ac:dyDescent="0.2">
      <c r="A51" s="447"/>
      <c r="B51" s="447"/>
      <c r="C51" s="448"/>
      <c r="D51" s="542" t="s">
        <v>516</v>
      </c>
      <c r="E51" s="347" t="s">
        <v>144</v>
      </c>
      <c r="F51" s="351" t="s">
        <v>98</v>
      </c>
      <c r="G51" s="351">
        <v>0</v>
      </c>
      <c r="H51" s="345" t="s">
        <v>85</v>
      </c>
      <c r="I51" s="345" t="s">
        <v>517</v>
      </c>
      <c r="J51" s="345" t="s">
        <v>517</v>
      </c>
      <c r="K51" s="47" t="s">
        <v>182</v>
      </c>
      <c r="L51" s="75">
        <v>0</v>
      </c>
      <c r="M51" s="44">
        <v>4038.1620000000003</v>
      </c>
      <c r="N51" s="44">
        <v>5047.7025000000003</v>
      </c>
      <c r="O51" s="95"/>
      <c r="P51" s="95"/>
    </row>
    <row r="52" spans="1:16" s="25" customFormat="1" ht="17.25" customHeight="1" x14ac:dyDescent="0.2">
      <c r="A52" s="346"/>
      <c r="B52" s="346"/>
      <c r="C52" s="448"/>
      <c r="D52" s="543"/>
      <c r="E52" s="348"/>
      <c r="F52" s="352"/>
      <c r="G52" s="352"/>
      <c r="H52" s="346"/>
      <c r="I52" s="346"/>
      <c r="J52" s="346"/>
      <c r="K52" s="47" t="s">
        <v>455</v>
      </c>
      <c r="L52" s="75">
        <v>0</v>
      </c>
      <c r="M52" s="44">
        <v>535.06799999999998</v>
      </c>
      <c r="N52" s="44">
        <v>668.83</v>
      </c>
      <c r="O52" s="95"/>
      <c r="P52" s="95"/>
    </row>
    <row r="53" spans="1:16" ht="26.25" customHeight="1" x14ac:dyDescent="0.25">
      <c r="A53" s="372" t="s">
        <v>95</v>
      </c>
      <c r="B53" s="372" t="s">
        <v>319</v>
      </c>
      <c r="C53" s="381" t="s">
        <v>13</v>
      </c>
      <c r="D53" s="404" t="s">
        <v>292</v>
      </c>
      <c r="E53" s="375" t="s">
        <v>315</v>
      </c>
      <c r="F53" s="381" t="s">
        <v>98</v>
      </c>
      <c r="G53" s="478">
        <f>G57+G58+G59+G60+G61</f>
        <v>5</v>
      </c>
      <c r="H53" s="372" t="s">
        <v>85</v>
      </c>
      <c r="I53" s="372" t="s">
        <v>406</v>
      </c>
      <c r="J53" s="372" t="s">
        <v>406</v>
      </c>
      <c r="K53" s="46" t="s">
        <v>181</v>
      </c>
      <c r="L53" s="46">
        <f>L54+L55</f>
        <v>21698.440999999999</v>
      </c>
      <c r="M53" s="46">
        <f>M54+M55</f>
        <v>3322.4976999999999</v>
      </c>
      <c r="N53" s="46">
        <f>N54+N55</f>
        <v>3322.5</v>
      </c>
    </row>
    <row r="54" spans="1:16" ht="26.25" customHeight="1" x14ac:dyDescent="0.25">
      <c r="A54" s="373"/>
      <c r="B54" s="373"/>
      <c r="C54" s="382"/>
      <c r="D54" s="405"/>
      <c r="E54" s="376"/>
      <c r="F54" s="382"/>
      <c r="G54" s="479"/>
      <c r="H54" s="373"/>
      <c r="I54" s="373"/>
      <c r="J54" s="373"/>
      <c r="K54" s="46" t="s">
        <v>182</v>
      </c>
      <c r="L54" s="46">
        <v>0</v>
      </c>
      <c r="M54" s="46">
        <v>0</v>
      </c>
      <c r="N54" s="46">
        <v>0</v>
      </c>
    </row>
    <row r="55" spans="1:16" ht="26.25" customHeight="1" x14ac:dyDescent="0.25">
      <c r="A55" s="373"/>
      <c r="B55" s="373"/>
      <c r="C55" s="382"/>
      <c r="D55" s="405"/>
      <c r="E55" s="376"/>
      <c r="F55" s="382"/>
      <c r="G55" s="479"/>
      <c r="H55" s="373"/>
      <c r="I55" s="373"/>
      <c r="J55" s="373"/>
      <c r="K55" s="46" t="s">
        <v>455</v>
      </c>
      <c r="L55" s="46">
        <f>L57+L58+L59+L60+L61+L62</f>
        <v>21698.440999999999</v>
      </c>
      <c r="M55" s="46">
        <v>3322.4976999999999</v>
      </c>
      <c r="N55" s="46">
        <v>3322.5</v>
      </c>
    </row>
    <row r="56" spans="1:16" ht="26.25" customHeight="1" x14ac:dyDescent="0.25">
      <c r="A56" s="374"/>
      <c r="B56" s="85"/>
      <c r="C56" s="87"/>
      <c r="D56" s="115"/>
      <c r="E56" s="377"/>
      <c r="F56" s="383"/>
      <c r="G56" s="480"/>
      <c r="H56" s="374"/>
      <c r="I56" s="374"/>
      <c r="J56" s="374"/>
      <c r="K56" s="46" t="s">
        <v>299</v>
      </c>
      <c r="L56" s="46">
        <v>0</v>
      </c>
      <c r="M56" s="46">
        <v>0</v>
      </c>
      <c r="N56" s="46">
        <v>0</v>
      </c>
    </row>
    <row r="57" spans="1:16" s="25" customFormat="1" ht="212.25" customHeight="1" x14ac:dyDescent="0.2">
      <c r="A57" s="226" t="s">
        <v>95</v>
      </c>
      <c r="B57" s="227" t="s">
        <v>319</v>
      </c>
      <c r="C57" s="228" t="s">
        <v>293</v>
      </c>
      <c r="D57" s="81" t="s">
        <v>777</v>
      </c>
      <c r="E57" s="27" t="s">
        <v>144</v>
      </c>
      <c r="F57" s="313" t="s">
        <v>98</v>
      </c>
      <c r="G57" s="313">
        <v>1</v>
      </c>
      <c r="H57" s="311" t="s">
        <v>275</v>
      </c>
      <c r="I57" s="317">
        <v>0</v>
      </c>
      <c r="J57" s="317">
        <v>0</v>
      </c>
      <c r="K57" s="47" t="s">
        <v>455</v>
      </c>
      <c r="L57" s="47">
        <v>6370.52</v>
      </c>
      <c r="M57" s="44">
        <v>0</v>
      </c>
      <c r="N57" s="44">
        <v>0</v>
      </c>
      <c r="O57" s="95"/>
      <c r="P57" s="95"/>
    </row>
    <row r="58" spans="1:16" s="25" customFormat="1" ht="18" customHeight="1" x14ac:dyDescent="0.2">
      <c r="A58" s="226" t="s">
        <v>95</v>
      </c>
      <c r="B58" s="227" t="s">
        <v>319</v>
      </c>
      <c r="C58" s="228" t="s">
        <v>291</v>
      </c>
      <c r="D58" s="102" t="s">
        <v>778</v>
      </c>
      <c r="E58" s="27" t="s">
        <v>144</v>
      </c>
      <c r="F58" s="313" t="s">
        <v>98</v>
      </c>
      <c r="G58" s="313">
        <v>1</v>
      </c>
      <c r="H58" s="311" t="s">
        <v>275</v>
      </c>
      <c r="I58" s="317">
        <v>0</v>
      </c>
      <c r="J58" s="317">
        <v>0</v>
      </c>
      <c r="K58" s="47" t="s">
        <v>455</v>
      </c>
      <c r="L58" s="47">
        <v>1888.8109999999999</v>
      </c>
      <c r="M58" s="44">
        <v>0</v>
      </c>
      <c r="N58" s="44">
        <v>0</v>
      </c>
      <c r="O58" s="95"/>
      <c r="P58" s="95"/>
    </row>
    <row r="59" spans="1:16" s="25" customFormat="1" ht="26.25" customHeight="1" x14ac:dyDescent="0.2">
      <c r="A59" s="226" t="s">
        <v>95</v>
      </c>
      <c r="B59" s="227" t="s">
        <v>319</v>
      </c>
      <c r="C59" s="27" t="s">
        <v>130</v>
      </c>
      <c r="D59" s="102" t="s">
        <v>779</v>
      </c>
      <c r="E59" s="27" t="s">
        <v>144</v>
      </c>
      <c r="F59" s="313" t="s">
        <v>98</v>
      </c>
      <c r="G59" s="313">
        <v>1</v>
      </c>
      <c r="H59" s="311" t="s">
        <v>275</v>
      </c>
      <c r="I59" s="317">
        <v>0</v>
      </c>
      <c r="J59" s="317">
        <v>0</v>
      </c>
      <c r="K59" s="47" t="s">
        <v>455</v>
      </c>
      <c r="L59" s="47">
        <v>770</v>
      </c>
      <c r="M59" s="47">
        <v>0</v>
      </c>
      <c r="N59" s="47">
        <v>0</v>
      </c>
      <c r="O59" s="95"/>
      <c r="P59" s="95"/>
    </row>
    <row r="60" spans="1:16" s="25" customFormat="1" ht="134.25" customHeight="1" x14ac:dyDescent="0.2">
      <c r="A60" s="226" t="s">
        <v>95</v>
      </c>
      <c r="B60" s="227" t="s">
        <v>319</v>
      </c>
      <c r="C60" s="27" t="s">
        <v>258</v>
      </c>
      <c r="D60" s="102" t="s">
        <v>780</v>
      </c>
      <c r="E60" s="27" t="s">
        <v>144</v>
      </c>
      <c r="F60" s="313" t="s">
        <v>98</v>
      </c>
      <c r="G60" s="313">
        <v>1</v>
      </c>
      <c r="H60" s="311" t="s">
        <v>275</v>
      </c>
      <c r="I60" s="317">
        <v>0</v>
      </c>
      <c r="J60" s="317">
        <v>0</v>
      </c>
      <c r="K60" s="47" t="s">
        <v>455</v>
      </c>
      <c r="L60" s="47">
        <v>8120.17</v>
      </c>
      <c r="M60" s="47">
        <v>0</v>
      </c>
      <c r="N60" s="47">
        <v>0</v>
      </c>
      <c r="O60" s="95"/>
      <c r="P60" s="95"/>
    </row>
    <row r="61" spans="1:16" ht="32.25" customHeight="1" x14ac:dyDescent="0.25">
      <c r="A61" s="226" t="s">
        <v>95</v>
      </c>
      <c r="B61" s="227" t="s">
        <v>319</v>
      </c>
      <c r="C61" s="27" t="s">
        <v>194</v>
      </c>
      <c r="D61" s="27" t="s">
        <v>781</v>
      </c>
      <c r="E61" s="27" t="s">
        <v>144</v>
      </c>
      <c r="F61" s="313" t="s">
        <v>98</v>
      </c>
      <c r="G61" s="313">
        <v>1</v>
      </c>
      <c r="H61" s="311" t="s">
        <v>275</v>
      </c>
      <c r="I61" s="317">
        <v>0</v>
      </c>
      <c r="J61" s="317">
        <v>0</v>
      </c>
      <c r="K61" s="47" t="s">
        <v>455</v>
      </c>
      <c r="L61" s="47">
        <v>4548.9399999999996</v>
      </c>
      <c r="M61" s="47">
        <v>0</v>
      </c>
      <c r="N61" s="47">
        <v>0</v>
      </c>
    </row>
    <row r="62" spans="1:16" ht="38.25" x14ac:dyDescent="0.25">
      <c r="A62" s="226" t="s">
        <v>95</v>
      </c>
      <c r="B62" s="227" t="s">
        <v>319</v>
      </c>
      <c r="C62" s="27" t="s">
        <v>113</v>
      </c>
      <c r="D62" s="27" t="s">
        <v>468</v>
      </c>
      <c r="E62" s="27" t="s">
        <v>144</v>
      </c>
      <c r="F62" s="313" t="s">
        <v>98</v>
      </c>
      <c r="G62" s="313">
        <v>0</v>
      </c>
      <c r="H62" s="311" t="s">
        <v>275</v>
      </c>
      <c r="I62" s="313">
        <v>2</v>
      </c>
      <c r="J62" s="313">
        <v>2</v>
      </c>
      <c r="K62" s="47" t="s">
        <v>455</v>
      </c>
      <c r="L62" s="47">
        <v>0</v>
      </c>
      <c r="M62" s="47">
        <v>3322.5</v>
      </c>
      <c r="N62" s="47">
        <v>3322.5</v>
      </c>
    </row>
    <row r="64" spans="1:16" x14ac:dyDescent="0.25">
      <c r="B64" s="440"/>
      <c r="C64" s="440"/>
      <c r="D64" s="440"/>
      <c r="E64" s="440"/>
      <c r="F64" s="440"/>
      <c r="G64" s="440"/>
      <c r="H64" s="440"/>
      <c r="I64" s="440"/>
      <c r="J64" s="440"/>
      <c r="K64" s="440"/>
      <c r="L64" s="440"/>
      <c r="M64" s="440"/>
      <c r="N64" s="440"/>
    </row>
  </sheetData>
  <mergeCells count="169">
    <mergeCell ref="A10:A12"/>
    <mergeCell ref="B10:B12"/>
    <mergeCell ref="C10:C12"/>
    <mergeCell ref="M2:N2"/>
    <mergeCell ref="A3:N3"/>
    <mergeCell ref="A14:A16"/>
    <mergeCell ref="B14:B16"/>
    <mergeCell ref="A5:A8"/>
    <mergeCell ref="B5:B8"/>
    <mergeCell ref="C5:C8"/>
    <mergeCell ref="D5:D8"/>
    <mergeCell ref="E5:J5"/>
    <mergeCell ref="K5:N5"/>
    <mergeCell ref="E6:E8"/>
    <mergeCell ref="F6:F8"/>
    <mergeCell ref="G6:J6"/>
    <mergeCell ref="K6:K8"/>
    <mergeCell ref="L6:L8"/>
    <mergeCell ref="G14:G16"/>
    <mergeCell ref="E12:E13"/>
    <mergeCell ref="F12:F13"/>
    <mergeCell ref="G12:G13"/>
    <mergeCell ref="H12:H13"/>
    <mergeCell ref="I12:I13"/>
    <mergeCell ref="D10:D12"/>
    <mergeCell ref="J19:J22"/>
    <mergeCell ref="D24:D27"/>
    <mergeCell ref="E24:E27"/>
    <mergeCell ref="H19:H22"/>
    <mergeCell ref="I19:I22"/>
    <mergeCell ref="F24:F27"/>
    <mergeCell ref="G24:G27"/>
    <mergeCell ref="H24:H27"/>
    <mergeCell ref="J14:J16"/>
    <mergeCell ref="J12:J13"/>
    <mergeCell ref="N6:N8"/>
    <mergeCell ref="G7:H7"/>
    <mergeCell ref="I7:I8"/>
    <mergeCell ref="J7:J8"/>
    <mergeCell ref="M6:M8"/>
    <mergeCell ref="F14:F17"/>
    <mergeCell ref="H14:H16"/>
    <mergeCell ref="I14:I16"/>
    <mergeCell ref="E19:E22"/>
    <mergeCell ref="F19:F22"/>
    <mergeCell ref="A24:A27"/>
    <mergeCell ref="B24:B27"/>
    <mergeCell ref="C24:C27"/>
    <mergeCell ref="G19:G22"/>
    <mergeCell ref="E14:E17"/>
    <mergeCell ref="D29:D31"/>
    <mergeCell ref="A29:A31"/>
    <mergeCell ref="B29:B31"/>
    <mergeCell ref="C29:C31"/>
    <mergeCell ref="C15:C17"/>
    <mergeCell ref="D14:D17"/>
    <mergeCell ref="A19:A22"/>
    <mergeCell ref="B19:B22"/>
    <mergeCell ref="C19:C22"/>
    <mergeCell ref="D19:D22"/>
    <mergeCell ref="A53:A56"/>
    <mergeCell ref="E29:E30"/>
    <mergeCell ref="F29:F30"/>
    <mergeCell ref="G29:G30"/>
    <mergeCell ref="H29:H30"/>
    <mergeCell ref="I29:I30"/>
    <mergeCell ref="J29:J30"/>
    <mergeCell ref="E31:E32"/>
    <mergeCell ref="G31:G32"/>
    <mergeCell ref="H31:H32"/>
    <mergeCell ref="I31:I32"/>
    <mergeCell ref="J31:J32"/>
    <mergeCell ref="A33:A36"/>
    <mergeCell ref="B33:B36"/>
    <mergeCell ref="C33:C36"/>
    <mergeCell ref="J37:J38"/>
    <mergeCell ref="J39:J40"/>
    <mergeCell ref="J41:J42"/>
    <mergeCell ref="J53:J56"/>
    <mergeCell ref="G53:G56"/>
    <mergeCell ref="F53:F56"/>
    <mergeCell ref="A37:A38"/>
    <mergeCell ref="D37:D38"/>
    <mergeCell ref="E37:E38"/>
    <mergeCell ref="B64:N64"/>
    <mergeCell ref="I24:I27"/>
    <mergeCell ref="J24:J27"/>
    <mergeCell ref="E53:E56"/>
    <mergeCell ref="B53:B55"/>
    <mergeCell ref="C53:C55"/>
    <mergeCell ref="D53:D55"/>
    <mergeCell ref="H53:H56"/>
    <mergeCell ref="I53:I56"/>
    <mergeCell ref="D33:D34"/>
    <mergeCell ref="E33:E34"/>
    <mergeCell ref="F33:F34"/>
    <mergeCell ref="G33:G34"/>
    <mergeCell ref="H33:H36"/>
    <mergeCell ref="I33:I34"/>
    <mergeCell ref="J33:J34"/>
    <mergeCell ref="D35:D36"/>
    <mergeCell ref="E35:E36"/>
    <mergeCell ref="F35:F36"/>
    <mergeCell ref="G35:G36"/>
    <mergeCell ref="I35:I36"/>
    <mergeCell ref="J35:J36"/>
    <mergeCell ref="B37:B38"/>
    <mergeCell ref="C37:C38"/>
    <mergeCell ref="F37:F38"/>
    <mergeCell ref="G37:G38"/>
    <mergeCell ref="H37:H38"/>
    <mergeCell ref="I37:I38"/>
    <mergeCell ref="G43:G44"/>
    <mergeCell ref="H43:H44"/>
    <mergeCell ref="I43:I44"/>
    <mergeCell ref="A39:A42"/>
    <mergeCell ref="B39:B42"/>
    <mergeCell ref="C39:C42"/>
    <mergeCell ref="D39:D40"/>
    <mergeCell ref="E39:E42"/>
    <mergeCell ref="F39:F40"/>
    <mergeCell ref="G39:G40"/>
    <mergeCell ref="H39:H42"/>
    <mergeCell ref="I39:I40"/>
    <mergeCell ref="D41:D42"/>
    <mergeCell ref="F41:F42"/>
    <mergeCell ref="G41:G42"/>
    <mergeCell ref="I41:I42"/>
    <mergeCell ref="J43:J44"/>
    <mergeCell ref="D45:D46"/>
    <mergeCell ref="E45:E46"/>
    <mergeCell ref="F45:F46"/>
    <mergeCell ref="G45:G46"/>
    <mergeCell ref="H45:H46"/>
    <mergeCell ref="I45:I46"/>
    <mergeCell ref="J45:J46"/>
    <mergeCell ref="A47:A48"/>
    <mergeCell ref="B47:B48"/>
    <mergeCell ref="C47:C48"/>
    <mergeCell ref="D47:D48"/>
    <mergeCell ref="E47:E48"/>
    <mergeCell ref="F47:F48"/>
    <mergeCell ref="G47:G48"/>
    <mergeCell ref="H47:H48"/>
    <mergeCell ref="I47:I48"/>
    <mergeCell ref="J47:J48"/>
    <mergeCell ref="A43:A46"/>
    <mergeCell ref="B43:B46"/>
    <mergeCell ref="C43:C46"/>
    <mergeCell ref="D43:D44"/>
    <mergeCell ref="E43:E44"/>
    <mergeCell ref="F43:F44"/>
    <mergeCell ref="J49:J50"/>
    <mergeCell ref="D51:D52"/>
    <mergeCell ref="E51:E52"/>
    <mergeCell ref="F51:F52"/>
    <mergeCell ref="G51:G52"/>
    <mergeCell ref="H51:H52"/>
    <mergeCell ref="I51:I52"/>
    <mergeCell ref="J51:J52"/>
    <mergeCell ref="A49:A52"/>
    <mergeCell ref="B49:B52"/>
    <mergeCell ref="C49:C52"/>
    <mergeCell ref="D49:D50"/>
    <mergeCell ref="E49:E50"/>
    <mergeCell ref="F49:F50"/>
    <mergeCell ref="G49:G50"/>
    <mergeCell ref="H49:H50"/>
    <mergeCell ref="I49:I50"/>
  </mergeCells>
  <phoneticPr fontId="23" type="noConversion"/>
  <printOptions horizontalCentered="1"/>
  <pageMargins left="0.25" right="0.25" top="0.75" bottom="0.75" header="0.3" footer="0.3"/>
  <pageSetup paperSize="9" scale="50" fitToHeight="0" orientation="landscape" r:id="rId1"/>
  <headerFooter differentFirst="1">
    <oddHeader>&amp;C&amp;P</oddHeader>
  </headerFooter>
  <ignoredErrors>
    <ignoredError sqref="I53:J53"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pageSetUpPr fitToPage="1"/>
  </sheetPr>
  <dimension ref="A2:R53"/>
  <sheetViews>
    <sheetView topLeftCell="A26" zoomScale="70" zoomScaleNormal="70" workbookViewId="0">
      <selection activeCell="A2" sqref="A2:N53"/>
    </sheetView>
  </sheetViews>
  <sheetFormatPr defaultColWidth="8.85546875" defaultRowHeight="15.75" x14ac:dyDescent="0.25"/>
  <cols>
    <col min="1" max="1" width="15.140625" style="23" customWidth="1"/>
    <col min="2" max="2" width="19.140625" style="23" customWidth="1"/>
    <col min="3" max="3" width="24.140625" style="23" customWidth="1"/>
    <col min="4" max="4" width="53.85546875" style="23" customWidth="1"/>
    <col min="5" max="5" width="40" style="25" customWidth="1"/>
    <col min="6" max="6" width="11.140625" style="32" customWidth="1"/>
    <col min="7" max="7" width="11.42578125" style="32" customWidth="1"/>
    <col min="8" max="10" width="14.85546875" style="32" customWidth="1"/>
    <col min="11" max="11" width="18.28515625" style="30" customWidth="1"/>
    <col min="12" max="14" width="18.42578125" style="30" customWidth="1"/>
    <col min="15" max="15" width="17" style="162" customWidth="1"/>
    <col min="16" max="16" width="16.42578125" style="162" customWidth="1"/>
    <col min="17" max="18" width="8.85546875" style="160"/>
    <col min="19" max="16384" width="8.85546875" style="23"/>
  </cols>
  <sheetData>
    <row r="2" spans="1:14" ht="52.5" customHeight="1" x14ac:dyDescent="0.25">
      <c r="M2" s="409" t="s">
        <v>320</v>
      </c>
      <c r="N2" s="410"/>
    </row>
    <row r="3" spans="1:14" ht="15.75" customHeight="1" x14ac:dyDescent="0.25">
      <c r="A3" s="411" t="s">
        <v>151</v>
      </c>
      <c r="B3" s="411"/>
      <c r="C3" s="411"/>
      <c r="D3" s="411"/>
      <c r="E3" s="411"/>
      <c r="F3" s="411"/>
      <c r="G3" s="411"/>
      <c r="H3" s="411"/>
      <c r="I3" s="411"/>
      <c r="J3" s="411"/>
      <c r="K3" s="411"/>
      <c r="L3" s="29"/>
      <c r="M3" s="29"/>
      <c r="N3" s="29"/>
    </row>
    <row r="4" spans="1:14" ht="15.75" customHeight="1" x14ac:dyDescent="0.25"/>
    <row r="5" spans="1:14" ht="30" customHeight="1" x14ac:dyDescent="0.25">
      <c r="A5" s="321" t="s">
        <v>270</v>
      </c>
      <c r="B5" s="321" t="s">
        <v>4</v>
      </c>
      <c r="C5" s="323" t="s">
        <v>271</v>
      </c>
      <c r="D5" s="323" t="s">
        <v>272</v>
      </c>
      <c r="E5" s="415" t="s">
        <v>273</v>
      </c>
      <c r="F5" s="416"/>
      <c r="G5" s="416"/>
      <c r="H5" s="416"/>
      <c r="I5" s="417"/>
      <c r="J5" s="418"/>
      <c r="K5" s="419" t="s">
        <v>150</v>
      </c>
      <c r="L5" s="420"/>
      <c r="M5" s="420"/>
      <c r="N5" s="421"/>
    </row>
    <row r="6" spans="1:14" ht="16.5" customHeight="1" x14ac:dyDescent="0.25">
      <c r="A6" s="321"/>
      <c r="B6" s="321"/>
      <c r="C6" s="412"/>
      <c r="D6" s="414"/>
      <c r="E6" s="323" t="s">
        <v>18</v>
      </c>
      <c r="F6" s="323" t="s">
        <v>88</v>
      </c>
      <c r="G6" s="415" t="s">
        <v>90</v>
      </c>
      <c r="H6" s="417"/>
      <c r="I6" s="417"/>
      <c r="J6" s="418"/>
      <c r="K6" s="422" t="s">
        <v>198</v>
      </c>
      <c r="L6" s="423" t="s">
        <v>173</v>
      </c>
      <c r="M6" s="423" t="s">
        <v>184</v>
      </c>
      <c r="N6" s="423" t="s">
        <v>274</v>
      </c>
    </row>
    <row r="7" spans="1:14" ht="30" customHeight="1" x14ac:dyDescent="0.25">
      <c r="A7" s="321"/>
      <c r="B7" s="321"/>
      <c r="C7" s="412"/>
      <c r="D7" s="414"/>
      <c r="E7" s="412"/>
      <c r="F7" s="412"/>
      <c r="G7" s="415" t="s">
        <v>173</v>
      </c>
      <c r="H7" s="418"/>
      <c r="I7" s="321" t="s">
        <v>184</v>
      </c>
      <c r="J7" s="321" t="s">
        <v>274</v>
      </c>
      <c r="K7" s="412"/>
      <c r="L7" s="424"/>
      <c r="M7" s="424"/>
      <c r="N7" s="424"/>
    </row>
    <row r="8" spans="1:14" ht="29.25" customHeight="1" x14ac:dyDescent="0.25">
      <c r="A8" s="321"/>
      <c r="B8" s="321"/>
      <c r="C8" s="413"/>
      <c r="D8" s="324"/>
      <c r="E8" s="413"/>
      <c r="F8" s="413"/>
      <c r="G8" s="22"/>
      <c r="H8" s="2" t="s">
        <v>54</v>
      </c>
      <c r="I8" s="426"/>
      <c r="J8" s="426"/>
      <c r="K8" s="413"/>
      <c r="L8" s="425"/>
      <c r="M8" s="425"/>
      <c r="N8" s="425"/>
    </row>
    <row r="9" spans="1:14" x14ac:dyDescent="0.25">
      <c r="A9" s="26">
        <v>1</v>
      </c>
      <c r="B9" s="26">
        <v>2</v>
      </c>
      <c r="C9" s="26">
        <v>3</v>
      </c>
      <c r="D9" s="26">
        <v>4</v>
      </c>
      <c r="E9" s="26">
        <v>5</v>
      </c>
      <c r="F9" s="22">
        <v>6</v>
      </c>
      <c r="G9" s="22">
        <v>7</v>
      </c>
      <c r="H9" s="22">
        <v>8</v>
      </c>
      <c r="I9" s="22">
        <v>9</v>
      </c>
      <c r="J9" s="22">
        <v>10</v>
      </c>
      <c r="K9" s="26">
        <v>11</v>
      </c>
      <c r="L9" s="26">
        <v>12</v>
      </c>
      <c r="M9" s="26">
        <v>13</v>
      </c>
      <c r="N9" s="26">
        <v>14</v>
      </c>
    </row>
    <row r="10" spans="1:14" ht="22.5" customHeight="1" x14ac:dyDescent="0.3">
      <c r="A10" s="397" t="s">
        <v>96</v>
      </c>
      <c r="B10" s="397" t="s">
        <v>13</v>
      </c>
      <c r="C10" s="392" t="s">
        <v>13</v>
      </c>
      <c r="D10" s="524" t="s">
        <v>97</v>
      </c>
      <c r="E10" s="567" t="str">
        <f t="shared" ref="E10:J10" si="0">E14</f>
        <v xml:space="preserve">количество созданных и функционирующих детских технопарков «Кванториум» </v>
      </c>
      <c r="F10" s="562" t="str">
        <f t="shared" si="0"/>
        <v>ед.</v>
      </c>
      <c r="G10" s="562">
        <f t="shared" si="0"/>
        <v>2</v>
      </c>
      <c r="H10" s="562" t="str">
        <f t="shared" si="0"/>
        <v>х</v>
      </c>
      <c r="I10" s="562">
        <f t="shared" si="0"/>
        <v>2</v>
      </c>
      <c r="J10" s="562">
        <f t="shared" si="0"/>
        <v>0</v>
      </c>
      <c r="K10" s="45" t="s">
        <v>181</v>
      </c>
      <c r="L10" s="45">
        <f>L11+L12</f>
        <v>1300793.0960000001</v>
      </c>
      <c r="M10" s="45">
        <f>M11+M12</f>
        <v>3560250.0263999999</v>
      </c>
      <c r="N10" s="45">
        <f>N11+N12</f>
        <v>67807.22</v>
      </c>
    </row>
    <row r="11" spans="1:14" ht="22.5" customHeight="1" x14ac:dyDescent="0.3">
      <c r="A11" s="398"/>
      <c r="B11" s="398"/>
      <c r="C11" s="400"/>
      <c r="D11" s="525"/>
      <c r="E11" s="567"/>
      <c r="F11" s="562"/>
      <c r="G11" s="562"/>
      <c r="H11" s="562"/>
      <c r="I11" s="562"/>
      <c r="J11" s="562"/>
      <c r="K11" s="45" t="s">
        <v>182</v>
      </c>
      <c r="L11" s="45">
        <f>L15+L23+L31+L43+L37+L49</f>
        <v>1098676.4410000001</v>
      </c>
      <c r="M11" s="45">
        <f t="shared" ref="M11:N11" si="1">M15+M23+M31+M43+M37+M49</f>
        <v>2645433.7563999998</v>
      </c>
      <c r="N11" s="45">
        <f t="shared" si="1"/>
        <v>33903.61</v>
      </c>
    </row>
    <row r="12" spans="1:14" ht="27.75" customHeight="1" x14ac:dyDescent="0.3">
      <c r="A12" s="398"/>
      <c r="B12" s="398"/>
      <c r="C12" s="400"/>
      <c r="D12" s="525"/>
      <c r="E12" s="567" t="str">
        <f>E22</f>
        <v xml:space="preserve">количество созданных новых мест в общеобразовательных организациях </v>
      </c>
      <c r="F12" s="562" t="str">
        <f>F22</f>
        <v>ед.</v>
      </c>
      <c r="G12" s="566">
        <f>G22+G36</f>
        <v>900</v>
      </c>
      <c r="H12" s="562" t="str">
        <f>H22</f>
        <v>х</v>
      </c>
      <c r="I12" s="566">
        <f>I30+I42+I48+I22</f>
        <v>3481</v>
      </c>
      <c r="J12" s="562">
        <f>J22</f>
        <v>0</v>
      </c>
      <c r="K12" s="45" t="s">
        <v>455</v>
      </c>
      <c r="L12" s="45">
        <f>L16+L24+L32+L44+L38+L50</f>
        <v>202116.65499999997</v>
      </c>
      <c r="M12" s="45">
        <f>M16+M24+M32+M44+M38+M50</f>
        <v>914816.27</v>
      </c>
      <c r="N12" s="45">
        <f t="shared" ref="N12" si="2">N16+N24+N32+N44+N38+N50</f>
        <v>33903.61</v>
      </c>
    </row>
    <row r="13" spans="1:14" ht="27.75" customHeight="1" x14ac:dyDescent="0.3">
      <c r="A13" s="103"/>
      <c r="B13" s="103"/>
      <c r="C13" s="104"/>
      <c r="D13" s="112"/>
      <c r="E13" s="567"/>
      <c r="F13" s="562"/>
      <c r="G13" s="562"/>
      <c r="H13" s="562"/>
      <c r="I13" s="562"/>
      <c r="J13" s="562"/>
      <c r="K13" s="45" t="s">
        <v>299</v>
      </c>
      <c r="L13" s="45">
        <v>0</v>
      </c>
      <c r="M13" s="45">
        <v>0</v>
      </c>
      <c r="N13" s="45">
        <v>0</v>
      </c>
    </row>
    <row r="14" spans="1:14" ht="28.5" customHeight="1" x14ac:dyDescent="0.25">
      <c r="A14" s="372" t="s">
        <v>96</v>
      </c>
      <c r="B14" s="372" t="s">
        <v>488</v>
      </c>
      <c r="C14" s="381" t="s">
        <v>13</v>
      </c>
      <c r="D14" s="527" t="s">
        <v>487</v>
      </c>
      <c r="E14" s="375" t="s">
        <v>484</v>
      </c>
      <c r="F14" s="381" t="s">
        <v>98</v>
      </c>
      <c r="G14" s="381">
        <v>2</v>
      </c>
      <c r="H14" s="451" t="s">
        <v>85</v>
      </c>
      <c r="I14" s="560">
        <v>2</v>
      </c>
      <c r="J14" s="560">
        <v>0</v>
      </c>
      <c r="K14" s="46" t="s">
        <v>181</v>
      </c>
      <c r="L14" s="46">
        <f>L15+L16</f>
        <v>43145.589</v>
      </c>
      <c r="M14" s="46">
        <f>M15+M16</f>
        <v>42389.292999999998</v>
      </c>
      <c r="N14" s="46">
        <f>N15+N16</f>
        <v>0</v>
      </c>
    </row>
    <row r="15" spans="1:14" ht="32.25" customHeight="1" x14ac:dyDescent="0.25">
      <c r="A15" s="373"/>
      <c r="B15" s="373"/>
      <c r="C15" s="382"/>
      <c r="D15" s="528"/>
      <c r="E15" s="376"/>
      <c r="F15" s="382"/>
      <c r="G15" s="382"/>
      <c r="H15" s="452"/>
      <c r="I15" s="561"/>
      <c r="J15" s="561"/>
      <c r="K15" s="46" t="s">
        <v>182</v>
      </c>
      <c r="L15" s="46">
        <f t="shared" ref="L15:N16" si="3">L18</f>
        <v>42714.133999999998</v>
      </c>
      <c r="M15" s="46">
        <f>M20</f>
        <v>42346.942999999999</v>
      </c>
      <c r="N15" s="46">
        <f t="shared" si="3"/>
        <v>0</v>
      </c>
    </row>
    <row r="16" spans="1:14" ht="32.25" customHeight="1" x14ac:dyDescent="0.25">
      <c r="A16" s="373"/>
      <c r="B16" s="373"/>
      <c r="C16" s="382"/>
      <c r="D16" s="528"/>
      <c r="E16" s="376"/>
      <c r="F16" s="382"/>
      <c r="G16" s="382"/>
      <c r="H16" s="452"/>
      <c r="I16" s="561"/>
      <c r="J16" s="561"/>
      <c r="K16" s="46" t="s">
        <v>455</v>
      </c>
      <c r="L16" s="46">
        <f t="shared" si="3"/>
        <v>431.45499999999998</v>
      </c>
      <c r="M16" s="46">
        <f>M21</f>
        <v>42.35</v>
      </c>
      <c r="N16" s="46">
        <f t="shared" si="3"/>
        <v>0</v>
      </c>
    </row>
    <row r="17" spans="1:18" ht="32.25" customHeight="1" x14ac:dyDescent="0.25">
      <c r="A17" s="85"/>
      <c r="B17" s="85"/>
      <c r="C17" s="87"/>
      <c r="D17" s="529"/>
      <c r="E17" s="109"/>
      <c r="F17" s="87"/>
      <c r="G17" s="171"/>
      <c r="H17" s="174"/>
      <c r="I17" s="186"/>
      <c r="J17" s="186"/>
      <c r="K17" s="46" t="s">
        <v>299</v>
      </c>
      <c r="L17" s="46">
        <v>0</v>
      </c>
      <c r="M17" s="46">
        <v>0</v>
      </c>
      <c r="N17" s="46">
        <v>0</v>
      </c>
    </row>
    <row r="18" spans="1:18" s="25" customFormat="1" ht="19.5" customHeight="1" x14ac:dyDescent="0.2">
      <c r="A18" s="345" t="s">
        <v>96</v>
      </c>
      <c r="B18" s="345" t="s">
        <v>488</v>
      </c>
      <c r="C18" s="347" t="s">
        <v>288</v>
      </c>
      <c r="D18" s="490" t="s">
        <v>310</v>
      </c>
      <c r="E18" s="347" t="s">
        <v>486</v>
      </c>
      <c r="F18" s="351" t="s">
        <v>98</v>
      </c>
      <c r="G18" s="351">
        <v>2</v>
      </c>
      <c r="H18" s="345" t="s">
        <v>275</v>
      </c>
      <c r="I18" s="564">
        <v>2</v>
      </c>
      <c r="J18" s="564">
        <v>0</v>
      </c>
      <c r="K18" s="47" t="s">
        <v>182</v>
      </c>
      <c r="L18" s="47">
        <v>42714.133999999998</v>
      </c>
      <c r="M18" s="274">
        <v>0</v>
      </c>
      <c r="N18" s="44">
        <v>0</v>
      </c>
      <c r="O18" s="251"/>
      <c r="P18" s="251"/>
      <c r="Q18" s="151"/>
      <c r="R18" s="151"/>
    </row>
    <row r="19" spans="1:18" ht="19.5" customHeight="1" x14ac:dyDescent="0.25">
      <c r="A19" s="447"/>
      <c r="B19" s="447"/>
      <c r="C19" s="348"/>
      <c r="D19" s="557"/>
      <c r="E19" s="448"/>
      <c r="F19" s="449"/>
      <c r="G19" s="449"/>
      <c r="H19" s="447"/>
      <c r="I19" s="565"/>
      <c r="J19" s="565"/>
      <c r="K19" s="47" t="s">
        <v>455</v>
      </c>
      <c r="L19" s="47">
        <v>431.45499999999998</v>
      </c>
      <c r="M19" s="274">
        <v>0</v>
      </c>
      <c r="N19" s="47">
        <v>0</v>
      </c>
    </row>
    <row r="20" spans="1:18" ht="19.5" customHeight="1" x14ac:dyDescent="0.25">
      <c r="A20" s="447"/>
      <c r="B20" s="447"/>
      <c r="C20" s="347" t="s">
        <v>667</v>
      </c>
      <c r="D20" s="557"/>
      <c r="E20" s="448"/>
      <c r="F20" s="449"/>
      <c r="G20" s="449"/>
      <c r="H20" s="447"/>
      <c r="I20" s="268"/>
      <c r="J20" s="268"/>
      <c r="K20" s="47" t="s">
        <v>182</v>
      </c>
      <c r="L20" s="47">
        <v>0</v>
      </c>
      <c r="M20" s="74">
        <v>42346.942999999999</v>
      </c>
      <c r="N20" s="47">
        <v>0</v>
      </c>
    </row>
    <row r="21" spans="1:18" ht="19.5" customHeight="1" x14ac:dyDescent="0.25">
      <c r="A21" s="346"/>
      <c r="B21" s="346"/>
      <c r="C21" s="348"/>
      <c r="D21" s="491"/>
      <c r="E21" s="348"/>
      <c r="F21" s="352"/>
      <c r="G21" s="352"/>
      <c r="H21" s="346"/>
      <c r="I21" s="268"/>
      <c r="J21" s="268"/>
      <c r="K21" s="47" t="s">
        <v>455</v>
      </c>
      <c r="L21" s="47">
        <v>0</v>
      </c>
      <c r="M21" s="74">
        <v>42.35</v>
      </c>
      <c r="N21" s="47">
        <v>0</v>
      </c>
    </row>
    <row r="22" spans="1:18" ht="36" customHeight="1" x14ac:dyDescent="0.25">
      <c r="A22" s="372" t="s">
        <v>96</v>
      </c>
      <c r="B22" s="372" t="s">
        <v>297</v>
      </c>
      <c r="C22" s="381" t="s">
        <v>13</v>
      </c>
      <c r="D22" s="527" t="s">
        <v>298</v>
      </c>
      <c r="E22" s="375" t="s">
        <v>485</v>
      </c>
      <c r="F22" s="381" t="s">
        <v>98</v>
      </c>
      <c r="G22" s="444">
        <v>0</v>
      </c>
      <c r="H22" s="444" t="s">
        <v>85</v>
      </c>
      <c r="I22" s="444">
        <v>1101</v>
      </c>
      <c r="J22" s="444">
        <v>0</v>
      </c>
      <c r="K22" s="46" t="s">
        <v>181</v>
      </c>
      <c r="L22" s="46">
        <f>L23+L24</f>
        <v>474015.96399999998</v>
      </c>
      <c r="M22" s="46">
        <f>M23+M24</f>
        <v>91566.8024</v>
      </c>
      <c r="N22" s="46">
        <f>N23+N24</f>
        <v>67807.22</v>
      </c>
    </row>
    <row r="23" spans="1:18" ht="36" customHeight="1" x14ac:dyDescent="0.25">
      <c r="A23" s="373"/>
      <c r="B23" s="373"/>
      <c r="C23" s="382"/>
      <c r="D23" s="528"/>
      <c r="E23" s="376"/>
      <c r="F23" s="382"/>
      <c r="G23" s="445"/>
      <c r="H23" s="445"/>
      <c r="I23" s="445"/>
      <c r="J23" s="445"/>
      <c r="K23" s="46" t="s">
        <v>182</v>
      </c>
      <c r="L23" s="46">
        <f t="shared" ref="L23:N24" si="4">L26+L28</f>
        <v>466905.734</v>
      </c>
      <c r="M23" s="46">
        <f t="shared" si="4"/>
        <v>91566.8024</v>
      </c>
      <c r="N23" s="46">
        <f t="shared" si="4"/>
        <v>33903.61</v>
      </c>
    </row>
    <row r="24" spans="1:18" ht="36" customHeight="1" x14ac:dyDescent="0.25">
      <c r="A24" s="373"/>
      <c r="B24" s="373"/>
      <c r="C24" s="382"/>
      <c r="D24" s="528"/>
      <c r="E24" s="376"/>
      <c r="F24" s="382"/>
      <c r="G24" s="445"/>
      <c r="H24" s="445"/>
      <c r="I24" s="445"/>
      <c r="J24" s="445"/>
      <c r="K24" s="46" t="s">
        <v>455</v>
      </c>
      <c r="L24" s="46">
        <f t="shared" si="4"/>
        <v>7110.23</v>
      </c>
      <c r="M24" s="46">
        <f t="shared" si="4"/>
        <v>0</v>
      </c>
      <c r="N24" s="46">
        <f t="shared" si="4"/>
        <v>33903.61</v>
      </c>
    </row>
    <row r="25" spans="1:18" ht="36" customHeight="1" x14ac:dyDescent="0.25">
      <c r="A25" s="85"/>
      <c r="B25" s="85"/>
      <c r="C25" s="87"/>
      <c r="D25" s="111"/>
      <c r="E25" s="377"/>
      <c r="F25" s="87"/>
      <c r="G25" s="168"/>
      <c r="H25" s="108"/>
      <c r="I25" s="187"/>
      <c r="J25" s="172"/>
      <c r="K25" s="46" t="s">
        <v>299</v>
      </c>
      <c r="L25" s="46">
        <v>0</v>
      </c>
      <c r="M25" s="46">
        <v>0</v>
      </c>
      <c r="N25" s="46">
        <v>0</v>
      </c>
    </row>
    <row r="26" spans="1:18" ht="23.25" customHeight="1" x14ac:dyDescent="0.25">
      <c r="A26" s="351" t="s">
        <v>96</v>
      </c>
      <c r="B26" s="558" t="s">
        <v>297</v>
      </c>
      <c r="C26" s="347" t="s">
        <v>587</v>
      </c>
      <c r="D26" s="360" t="s">
        <v>462</v>
      </c>
      <c r="E26" s="360" t="s">
        <v>79</v>
      </c>
      <c r="F26" s="351" t="s">
        <v>98</v>
      </c>
      <c r="G26" s="358">
        <v>0</v>
      </c>
      <c r="H26" s="344" t="s">
        <v>85</v>
      </c>
      <c r="I26" s="625">
        <v>1101</v>
      </c>
      <c r="J26" s="626">
        <v>0</v>
      </c>
      <c r="K26" s="74" t="s">
        <v>182</v>
      </c>
      <c r="L26" s="74">
        <v>466905.734</v>
      </c>
      <c r="M26" s="74">
        <v>0</v>
      </c>
      <c r="N26" s="47">
        <v>0</v>
      </c>
    </row>
    <row r="27" spans="1:18" s="25" customFormat="1" ht="23.25" customHeight="1" x14ac:dyDescent="0.2">
      <c r="A27" s="449"/>
      <c r="B27" s="559"/>
      <c r="C27" s="348"/>
      <c r="D27" s="360"/>
      <c r="E27" s="360"/>
      <c r="F27" s="449"/>
      <c r="G27" s="358"/>
      <c r="H27" s="344"/>
      <c r="I27" s="625"/>
      <c r="J27" s="626"/>
      <c r="K27" s="74" t="s">
        <v>455</v>
      </c>
      <c r="L27" s="74">
        <v>7110.23</v>
      </c>
      <c r="M27" s="74">
        <v>0</v>
      </c>
      <c r="N27" s="47">
        <v>0</v>
      </c>
      <c r="O27" s="251"/>
      <c r="P27" s="251"/>
      <c r="Q27" s="151"/>
      <c r="R27" s="151"/>
    </row>
    <row r="28" spans="1:18" s="25" customFormat="1" ht="23.25" customHeight="1" x14ac:dyDescent="0.2">
      <c r="A28" s="351" t="s">
        <v>96</v>
      </c>
      <c r="B28" s="558" t="s">
        <v>297</v>
      </c>
      <c r="C28" s="347" t="s">
        <v>113</v>
      </c>
      <c r="D28" s="360" t="s">
        <v>703</v>
      </c>
      <c r="E28" s="360" t="s">
        <v>138</v>
      </c>
      <c r="F28" s="351" t="s">
        <v>98</v>
      </c>
      <c r="G28" s="358">
        <v>0</v>
      </c>
      <c r="H28" s="344" t="s">
        <v>85</v>
      </c>
      <c r="I28" s="625">
        <v>1</v>
      </c>
      <c r="J28" s="626">
        <v>1</v>
      </c>
      <c r="K28" s="74" t="s">
        <v>182</v>
      </c>
      <c r="L28" s="74">
        <v>0</v>
      </c>
      <c r="M28" s="74">
        <v>91566.8024</v>
      </c>
      <c r="N28" s="44">
        <v>33903.61</v>
      </c>
      <c r="O28" s="251"/>
      <c r="P28" s="251"/>
      <c r="Q28" s="151"/>
      <c r="R28" s="151"/>
    </row>
    <row r="29" spans="1:18" s="25" customFormat="1" ht="23.25" customHeight="1" x14ac:dyDescent="0.2">
      <c r="A29" s="449"/>
      <c r="B29" s="559"/>
      <c r="C29" s="448"/>
      <c r="D29" s="347"/>
      <c r="E29" s="360"/>
      <c r="F29" s="449"/>
      <c r="G29" s="358"/>
      <c r="H29" s="344"/>
      <c r="I29" s="625"/>
      <c r="J29" s="626"/>
      <c r="K29" s="74" t="s">
        <v>455</v>
      </c>
      <c r="L29" s="74">
        <v>0</v>
      </c>
      <c r="M29" s="74">
        <v>0</v>
      </c>
      <c r="N29" s="44">
        <v>33903.61</v>
      </c>
      <c r="O29" s="251"/>
      <c r="P29" s="251"/>
      <c r="Q29" s="151"/>
      <c r="R29" s="151"/>
    </row>
    <row r="30" spans="1:18" s="25" customFormat="1" ht="37.15" customHeight="1" x14ac:dyDescent="0.25">
      <c r="A30" s="372" t="s">
        <v>96</v>
      </c>
      <c r="B30" s="554" t="s">
        <v>311</v>
      </c>
      <c r="C30" s="381" t="s">
        <v>13</v>
      </c>
      <c r="D30" s="375" t="s">
        <v>312</v>
      </c>
      <c r="E30" s="375" t="s">
        <v>485</v>
      </c>
      <c r="F30" s="381" t="s">
        <v>98</v>
      </c>
      <c r="G30" s="381">
        <v>0</v>
      </c>
      <c r="H30" s="372" t="s">
        <v>85</v>
      </c>
      <c r="I30" s="444">
        <v>1150</v>
      </c>
      <c r="J30" s="386">
        <v>0</v>
      </c>
      <c r="K30" s="46" t="s">
        <v>181</v>
      </c>
      <c r="L30" s="46">
        <f>L31+L32</f>
        <v>240618.54300000001</v>
      </c>
      <c r="M30" s="46">
        <f>M31+M32</f>
        <v>1933983.6240000001</v>
      </c>
      <c r="N30" s="46">
        <f>N31+N32</f>
        <v>0</v>
      </c>
      <c r="O30" s="251"/>
      <c r="P30" s="251"/>
      <c r="Q30" s="151"/>
      <c r="R30" s="151"/>
    </row>
    <row r="31" spans="1:18" s="25" customFormat="1" ht="37.15" customHeight="1" x14ac:dyDescent="0.25">
      <c r="A31" s="373"/>
      <c r="B31" s="555"/>
      <c r="C31" s="382"/>
      <c r="D31" s="376"/>
      <c r="E31" s="376"/>
      <c r="F31" s="382"/>
      <c r="G31" s="382"/>
      <c r="H31" s="373"/>
      <c r="I31" s="445"/>
      <c r="J31" s="387"/>
      <c r="K31" s="46" t="s">
        <v>182</v>
      </c>
      <c r="L31" s="46">
        <f>L34</f>
        <v>168289.62299999999</v>
      </c>
      <c r="M31" s="46">
        <f t="shared" ref="M31:N31" si="5">M34</f>
        <v>1385240.1340000001</v>
      </c>
      <c r="N31" s="46">
        <f t="shared" si="5"/>
        <v>0</v>
      </c>
      <c r="O31" s="251"/>
      <c r="P31" s="251"/>
      <c r="Q31" s="151"/>
      <c r="R31" s="151"/>
    </row>
    <row r="32" spans="1:18" s="25" customFormat="1" ht="37.15" customHeight="1" x14ac:dyDescent="0.25">
      <c r="A32" s="373"/>
      <c r="B32" s="555"/>
      <c r="C32" s="382"/>
      <c r="D32" s="376"/>
      <c r="E32" s="376"/>
      <c r="F32" s="382"/>
      <c r="G32" s="382"/>
      <c r="H32" s="373"/>
      <c r="I32" s="445"/>
      <c r="J32" s="387"/>
      <c r="K32" s="46" t="s">
        <v>455</v>
      </c>
      <c r="L32" s="46">
        <f>L35</f>
        <v>72328.92</v>
      </c>
      <c r="M32" s="46">
        <f t="shared" ref="M32:N32" si="6">M35</f>
        <v>548743.49</v>
      </c>
      <c r="N32" s="46">
        <f t="shared" si="6"/>
        <v>0</v>
      </c>
      <c r="O32" s="251"/>
      <c r="P32" s="251"/>
      <c r="Q32" s="151"/>
      <c r="R32" s="151"/>
    </row>
    <row r="33" spans="1:18" s="25" customFormat="1" ht="37.15" customHeight="1" x14ac:dyDescent="0.25">
      <c r="A33" s="374"/>
      <c r="B33" s="556"/>
      <c r="C33" s="383"/>
      <c r="D33" s="377"/>
      <c r="E33" s="377"/>
      <c r="F33" s="383"/>
      <c r="G33" s="87"/>
      <c r="H33" s="374"/>
      <c r="I33" s="446"/>
      <c r="J33" s="388"/>
      <c r="K33" s="46" t="s">
        <v>299</v>
      </c>
      <c r="L33" s="46">
        <v>0</v>
      </c>
      <c r="M33" s="46">
        <v>0</v>
      </c>
      <c r="N33" s="48">
        <v>0</v>
      </c>
      <c r="O33" s="251"/>
      <c r="P33" s="251"/>
      <c r="Q33" s="151"/>
      <c r="R33" s="151"/>
    </row>
    <row r="34" spans="1:18" s="25" customFormat="1" ht="23.25" customHeight="1" x14ac:dyDescent="0.2">
      <c r="A34" s="345" t="s">
        <v>96</v>
      </c>
      <c r="B34" s="558" t="s">
        <v>311</v>
      </c>
      <c r="C34" s="347" t="s">
        <v>587</v>
      </c>
      <c r="D34" s="360" t="s">
        <v>463</v>
      </c>
      <c r="E34" s="347" t="s">
        <v>79</v>
      </c>
      <c r="F34" s="608" t="s">
        <v>98</v>
      </c>
      <c r="G34" s="608">
        <v>0</v>
      </c>
      <c r="H34" s="608" t="s">
        <v>85</v>
      </c>
      <c r="I34" s="608">
        <v>1150</v>
      </c>
      <c r="J34" s="610">
        <v>0</v>
      </c>
      <c r="K34" s="74" t="s">
        <v>182</v>
      </c>
      <c r="L34" s="74">
        <v>168289.62299999999</v>
      </c>
      <c r="M34" s="74">
        <v>1385240.1340000001</v>
      </c>
      <c r="N34" s="150">
        <v>0</v>
      </c>
      <c r="O34" s="251"/>
      <c r="P34" s="251"/>
      <c r="Q34" s="151"/>
      <c r="R34" s="151"/>
    </row>
    <row r="35" spans="1:18" s="25" customFormat="1" ht="23.25" customHeight="1" x14ac:dyDescent="0.2">
      <c r="A35" s="346"/>
      <c r="B35" s="352"/>
      <c r="C35" s="348"/>
      <c r="D35" s="360"/>
      <c r="E35" s="448"/>
      <c r="F35" s="627"/>
      <c r="G35" s="627"/>
      <c r="H35" s="627"/>
      <c r="I35" s="627"/>
      <c r="J35" s="628"/>
      <c r="K35" s="74" t="s">
        <v>455</v>
      </c>
      <c r="L35" s="74">
        <v>72328.92</v>
      </c>
      <c r="M35" s="74">
        <v>548743.49</v>
      </c>
      <c r="N35" s="150">
        <v>0</v>
      </c>
      <c r="O35" s="251"/>
      <c r="P35" s="251"/>
      <c r="Q35" s="151"/>
      <c r="R35" s="151"/>
    </row>
    <row r="36" spans="1:18" s="35" customFormat="1" ht="23.25" customHeight="1" x14ac:dyDescent="0.25">
      <c r="A36" s="381">
        <v>7</v>
      </c>
      <c r="B36" s="554" t="s">
        <v>625</v>
      </c>
      <c r="C36" s="381" t="s">
        <v>13</v>
      </c>
      <c r="D36" s="375" t="s">
        <v>532</v>
      </c>
      <c r="E36" s="375" t="s">
        <v>485</v>
      </c>
      <c r="F36" s="381" t="s">
        <v>98</v>
      </c>
      <c r="G36" s="381">
        <v>900</v>
      </c>
      <c r="H36" s="372" t="s">
        <v>85</v>
      </c>
      <c r="I36" s="444">
        <v>0</v>
      </c>
      <c r="J36" s="386">
        <v>0</v>
      </c>
      <c r="K36" s="46" t="s">
        <v>181</v>
      </c>
      <c r="L36" s="48">
        <f>L40+L41</f>
        <v>28692</v>
      </c>
      <c r="M36" s="46">
        <f>M37+M38</f>
        <v>0</v>
      </c>
      <c r="N36" s="46">
        <f>N37+N38</f>
        <v>0</v>
      </c>
      <c r="O36" s="252"/>
      <c r="P36" s="252"/>
      <c r="Q36" s="253"/>
      <c r="R36" s="253"/>
    </row>
    <row r="37" spans="1:18" s="35" customFormat="1" ht="23.25" customHeight="1" x14ac:dyDescent="0.25">
      <c r="A37" s="382"/>
      <c r="B37" s="555"/>
      <c r="C37" s="382"/>
      <c r="D37" s="376"/>
      <c r="E37" s="376"/>
      <c r="F37" s="382"/>
      <c r="G37" s="382"/>
      <c r="H37" s="373"/>
      <c r="I37" s="445"/>
      <c r="J37" s="387"/>
      <c r="K37" s="46" t="s">
        <v>182</v>
      </c>
      <c r="L37" s="46">
        <f t="shared" ref="L37:N38" si="7">L40</f>
        <v>14632.92</v>
      </c>
      <c r="M37" s="46">
        <f t="shared" si="7"/>
        <v>0</v>
      </c>
      <c r="N37" s="46">
        <f t="shared" si="7"/>
        <v>0</v>
      </c>
      <c r="O37" s="252"/>
      <c r="P37" s="252"/>
      <c r="Q37" s="253"/>
      <c r="R37" s="253"/>
    </row>
    <row r="38" spans="1:18" s="35" customFormat="1" ht="23.25" customHeight="1" x14ac:dyDescent="0.25">
      <c r="A38" s="382"/>
      <c r="B38" s="555"/>
      <c r="C38" s="382"/>
      <c r="D38" s="376"/>
      <c r="E38" s="376"/>
      <c r="F38" s="382"/>
      <c r="G38" s="382"/>
      <c r="H38" s="373"/>
      <c r="I38" s="445"/>
      <c r="J38" s="387"/>
      <c r="K38" s="46" t="s">
        <v>455</v>
      </c>
      <c r="L38" s="46">
        <f t="shared" si="7"/>
        <v>14059.08</v>
      </c>
      <c r="M38" s="46">
        <f t="shared" si="7"/>
        <v>0</v>
      </c>
      <c r="N38" s="46">
        <f t="shared" si="7"/>
        <v>0</v>
      </c>
      <c r="O38" s="252"/>
      <c r="P38" s="252"/>
      <c r="Q38" s="253"/>
      <c r="R38" s="253"/>
    </row>
    <row r="39" spans="1:18" s="35" customFormat="1" ht="23.25" customHeight="1" x14ac:dyDescent="0.25">
      <c r="A39" s="383"/>
      <c r="B39" s="556"/>
      <c r="C39" s="383"/>
      <c r="D39" s="377"/>
      <c r="E39" s="377"/>
      <c r="F39" s="383"/>
      <c r="G39" s="383"/>
      <c r="H39" s="374"/>
      <c r="I39" s="446"/>
      <c r="J39" s="388"/>
      <c r="K39" s="46" t="s">
        <v>299</v>
      </c>
      <c r="L39" s="46">
        <v>0</v>
      </c>
      <c r="M39" s="46">
        <v>0</v>
      </c>
      <c r="N39" s="48">
        <v>0</v>
      </c>
      <c r="O39" s="252"/>
      <c r="P39" s="252"/>
      <c r="Q39" s="253"/>
      <c r="R39" s="253"/>
    </row>
    <row r="40" spans="1:18" s="25" customFormat="1" ht="23.25" customHeight="1" x14ac:dyDescent="0.2">
      <c r="A40" s="345" t="s">
        <v>96</v>
      </c>
      <c r="B40" s="351" t="s">
        <v>625</v>
      </c>
      <c r="C40" s="347" t="s">
        <v>134</v>
      </c>
      <c r="D40" s="347" t="s">
        <v>533</v>
      </c>
      <c r="E40" s="347" t="s">
        <v>79</v>
      </c>
      <c r="F40" s="351" t="s">
        <v>98</v>
      </c>
      <c r="G40" s="351">
        <v>900</v>
      </c>
      <c r="H40" s="345" t="s">
        <v>275</v>
      </c>
      <c r="I40" s="552">
        <v>0</v>
      </c>
      <c r="J40" s="552">
        <v>0</v>
      </c>
      <c r="K40" s="74" t="s">
        <v>182</v>
      </c>
      <c r="L40" s="74">
        <v>14632.92</v>
      </c>
      <c r="M40" s="74">
        <v>0</v>
      </c>
      <c r="N40" s="44">
        <v>0</v>
      </c>
      <c r="O40" s="251"/>
      <c r="P40" s="251"/>
      <c r="Q40" s="151"/>
      <c r="R40" s="151"/>
    </row>
    <row r="41" spans="1:18" s="25" customFormat="1" ht="23.25" customHeight="1" x14ac:dyDescent="0.2">
      <c r="A41" s="346"/>
      <c r="B41" s="352"/>
      <c r="C41" s="348"/>
      <c r="D41" s="348"/>
      <c r="E41" s="348"/>
      <c r="F41" s="352"/>
      <c r="G41" s="352"/>
      <c r="H41" s="346"/>
      <c r="I41" s="553"/>
      <c r="J41" s="553"/>
      <c r="K41" s="74" t="s">
        <v>455</v>
      </c>
      <c r="L41" s="74">
        <v>14059.08</v>
      </c>
      <c r="M41" s="74">
        <v>0</v>
      </c>
      <c r="N41" s="44">
        <v>0</v>
      </c>
      <c r="O41" s="251"/>
      <c r="P41" s="251"/>
      <c r="Q41" s="151"/>
      <c r="R41" s="151"/>
    </row>
    <row r="42" spans="1:18" s="35" customFormat="1" ht="23.25" customHeight="1" x14ac:dyDescent="0.25">
      <c r="A42" s="381">
        <v>7</v>
      </c>
      <c r="B42" s="554" t="s">
        <v>313</v>
      </c>
      <c r="C42" s="381" t="s">
        <v>13</v>
      </c>
      <c r="D42" s="375" t="s">
        <v>314</v>
      </c>
      <c r="E42" s="375" t="s">
        <v>485</v>
      </c>
      <c r="F42" s="381" t="s">
        <v>98</v>
      </c>
      <c r="G42" s="381">
        <v>0</v>
      </c>
      <c r="H42" s="372" t="s">
        <v>85</v>
      </c>
      <c r="I42" s="444">
        <v>600</v>
      </c>
      <c r="J42" s="386">
        <v>0</v>
      </c>
      <c r="K42" s="46" t="s">
        <v>181</v>
      </c>
      <c r="L42" s="46">
        <f>L43+L44</f>
        <v>381495.56</v>
      </c>
      <c r="M42" s="46">
        <f>M43+M44</f>
        <v>596892.96</v>
      </c>
      <c r="N42" s="46">
        <f>N43+N44</f>
        <v>0</v>
      </c>
      <c r="O42" s="252"/>
      <c r="P42" s="252"/>
      <c r="Q42" s="253"/>
      <c r="R42" s="253"/>
    </row>
    <row r="43" spans="1:18" s="35" customFormat="1" ht="23.25" customHeight="1" x14ac:dyDescent="0.25">
      <c r="A43" s="382"/>
      <c r="B43" s="555"/>
      <c r="C43" s="382"/>
      <c r="D43" s="376"/>
      <c r="E43" s="376"/>
      <c r="F43" s="382"/>
      <c r="G43" s="382"/>
      <c r="H43" s="373"/>
      <c r="I43" s="445"/>
      <c r="J43" s="387"/>
      <c r="K43" s="46" t="s">
        <v>182</v>
      </c>
      <c r="L43" s="46">
        <f t="shared" ref="L43:N44" si="8">L46</f>
        <v>311317.33</v>
      </c>
      <c r="M43" s="46">
        <f t="shared" si="8"/>
        <v>487091.18</v>
      </c>
      <c r="N43" s="46">
        <f t="shared" si="8"/>
        <v>0</v>
      </c>
      <c r="O43" s="252"/>
      <c r="P43" s="252"/>
      <c r="Q43" s="253"/>
      <c r="R43" s="253"/>
    </row>
    <row r="44" spans="1:18" s="35" customFormat="1" ht="23.25" customHeight="1" x14ac:dyDescent="0.25">
      <c r="A44" s="382"/>
      <c r="B44" s="555"/>
      <c r="C44" s="382"/>
      <c r="D44" s="376"/>
      <c r="E44" s="376"/>
      <c r="F44" s="382"/>
      <c r="G44" s="382"/>
      <c r="H44" s="373"/>
      <c r="I44" s="445"/>
      <c r="J44" s="387"/>
      <c r="K44" s="46" t="s">
        <v>455</v>
      </c>
      <c r="L44" s="46">
        <f t="shared" si="8"/>
        <v>70178.23</v>
      </c>
      <c r="M44" s="46">
        <f t="shared" si="8"/>
        <v>109801.78</v>
      </c>
      <c r="N44" s="46">
        <f t="shared" si="8"/>
        <v>0</v>
      </c>
      <c r="O44" s="252"/>
      <c r="P44" s="252"/>
      <c r="Q44" s="253"/>
      <c r="R44" s="253"/>
    </row>
    <row r="45" spans="1:18" s="35" customFormat="1" ht="23.25" customHeight="1" x14ac:dyDescent="0.25">
      <c r="A45" s="383"/>
      <c r="B45" s="556"/>
      <c r="C45" s="383"/>
      <c r="D45" s="377"/>
      <c r="E45" s="377"/>
      <c r="F45" s="383"/>
      <c r="G45" s="383"/>
      <c r="H45" s="374"/>
      <c r="I45" s="446"/>
      <c r="J45" s="388"/>
      <c r="K45" s="46" t="s">
        <v>299</v>
      </c>
      <c r="L45" s="46">
        <v>0</v>
      </c>
      <c r="M45" s="46">
        <v>0</v>
      </c>
      <c r="N45" s="48">
        <v>0</v>
      </c>
      <c r="O45" s="252"/>
      <c r="P45" s="252"/>
      <c r="Q45" s="253"/>
      <c r="R45" s="253"/>
    </row>
    <row r="46" spans="1:18" s="25" customFormat="1" ht="23.25" customHeight="1" x14ac:dyDescent="0.2">
      <c r="A46" s="345" t="s">
        <v>96</v>
      </c>
      <c r="B46" s="351" t="s">
        <v>313</v>
      </c>
      <c r="C46" s="347" t="s">
        <v>587</v>
      </c>
      <c r="D46" s="347" t="s">
        <v>534</v>
      </c>
      <c r="E46" s="347" t="s">
        <v>79</v>
      </c>
      <c r="F46" s="351" t="s">
        <v>98</v>
      </c>
      <c r="G46" s="351">
        <v>0</v>
      </c>
      <c r="H46" s="345" t="s">
        <v>85</v>
      </c>
      <c r="I46" s="552">
        <v>600</v>
      </c>
      <c r="J46" s="552">
        <v>0</v>
      </c>
      <c r="K46" s="47" t="s">
        <v>182</v>
      </c>
      <c r="L46" s="47">
        <v>311317.33</v>
      </c>
      <c r="M46" s="47">
        <v>487091.18</v>
      </c>
      <c r="N46" s="44">
        <v>0</v>
      </c>
      <c r="O46" s="251"/>
      <c r="P46" s="251"/>
      <c r="Q46" s="151"/>
      <c r="R46" s="151"/>
    </row>
    <row r="47" spans="1:18" s="25" customFormat="1" ht="23.25" customHeight="1" x14ac:dyDescent="0.2">
      <c r="A47" s="346"/>
      <c r="B47" s="352"/>
      <c r="C47" s="348"/>
      <c r="D47" s="348"/>
      <c r="E47" s="348"/>
      <c r="F47" s="352"/>
      <c r="G47" s="352"/>
      <c r="H47" s="346"/>
      <c r="I47" s="553"/>
      <c r="J47" s="553"/>
      <c r="K47" s="47" t="s">
        <v>455</v>
      </c>
      <c r="L47" s="47">
        <v>70178.23</v>
      </c>
      <c r="M47" s="47">
        <v>109801.78</v>
      </c>
      <c r="N47" s="44">
        <v>0</v>
      </c>
      <c r="O47" s="251"/>
      <c r="P47" s="251"/>
      <c r="Q47" s="151"/>
      <c r="R47" s="151"/>
    </row>
    <row r="48" spans="1:18" s="35" customFormat="1" ht="24.6" customHeight="1" x14ac:dyDescent="0.25">
      <c r="A48" s="381">
        <v>7</v>
      </c>
      <c r="B48" s="554" t="s">
        <v>626</v>
      </c>
      <c r="C48" s="381" t="s">
        <v>13</v>
      </c>
      <c r="D48" s="375" t="s">
        <v>627</v>
      </c>
      <c r="E48" s="375" t="s">
        <v>485</v>
      </c>
      <c r="F48" s="381" t="s">
        <v>98</v>
      </c>
      <c r="G48" s="381">
        <v>0</v>
      </c>
      <c r="H48" s="372" t="s">
        <v>85</v>
      </c>
      <c r="I48" s="444">
        <v>630</v>
      </c>
      <c r="J48" s="386">
        <v>0</v>
      </c>
      <c r="K48" s="46" t="s">
        <v>181</v>
      </c>
      <c r="L48" s="46">
        <f>L49+L50</f>
        <v>132825.44</v>
      </c>
      <c r="M48" s="46">
        <f>M49+M50</f>
        <v>895417.34700000007</v>
      </c>
      <c r="N48" s="46">
        <f>N49+N50</f>
        <v>0</v>
      </c>
      <c r="O48" s="252"/>
      <c r="P48" s="252"/>
      <c r="Q48" s="253"/>
      <c r="R48" s="253"/>
    </row>
    <row r="49" spans="1:18" s="35" customFormat="1" ht="24.6" customHeight="1" x14ac:dyDescent="0.25">
      <c r="A49" s="382"/>
      <c r="B49" s="555"/>
      <c r="C49" s="382"/>
      <c r="D49" s="376"/>
      <c r="E49" s="376"/>
      <c r="F49" s="382"/>
      <c r="G49" s="382"/>
      <c r="H49" s="373"/>
      <c r="I49" s="445"/>
      <c r="J49" s="387"/>
      <c r="K49" s="46" t="s">
        <v>182</v>
      </c>
      <c r="L49" s="46">
        <f t="shared" ref="L49:N49" si="9">L52</f>
        <v>94816.7</v>
      </c>
      <c r="M49" s="46">
        <f t="shared" si="9"/>
        <v>639188.69700000004</v>
      </c>
      <c r="N49" s="46">
        <f t="shared" si="9"/>
        <v>0</v>
      </c>
      <c r="O49" s="252"/>
      <c r="P49" s="252"/>
      <c r="Q49" s="253"/>
      <c r="R49" s="253"/>
    </row>
    <row r="50" spans="1:18" s="35" customFormat="1" ht="24.6" customHeight="1" x14ac:dyDescent="0.25">
      <c r="A50" s="382"/>
      <c r="B50" s="555"/>
      <c r="C50" s="382"/>
      <c r="D50" s="376"/>
      <c r="E50" s="376"/>
      <c r="F50" s="382"/>
      <c r="G50" s="382"/>
      <c r="H50" s="373"/>
      <c r="I50" s="445"/>
      <c r="J50" s="387"/>
      <c r="K50" s="46" t="s">
        <v>455</v>
      </c>
      <c r="L50" s="46">
        <f t="shared" ref="L50:N50" si="10">L53</f>
        <v>38008.74</v>
      </c>
      <c r="M50" s="46">
        <f t="shared" si="10"/>
        <v>256228.65</v>
      </c>
      <c r="N50" s="46">
        <f t="shared" si="10"/>
        <v>0</v>
      </c>
      <c r="O50" s="252"/>
      <c r="P50" s="252"/>
      <c r="Q50" s="253"/>
      <c r="R50" s="253"/>
    </row>
    <row r="51" spans="1:18" s="35" customFormat="1" ht="24.6" customHeight="1" x14ac:dyDescent="0.25">
      <c r="A51" s="383"/>
      <c r="B51" s="556"/>
      <c r="C51" s="383"/>
      <c r="D51" s="377"/>
      <c r="E51" s="377"/>
      <c r="F51" s="383"/>
      <c r="G51" s="383"/>
      <c r="H51" s="374"/>
      <c r="I51" s="446"/>
      <c r="J51" s="388"/>
      <c r="K51" s="46" t="s">
        <v>299</v>
      </c>
      <c r="L51" s="46">
        <v>0</v>
      </c>
      <c r="M51" s="46">
        <v>0</v>
      </c>
      <c r="N51" s="48">
        <v>0</v>
      </c>
      <c r="O51" s="252"/>
      <c r="P51" s="252"/>
      <c r="Q51" s="253"/>
      <c r="R51" s="253"/>
    </row>
    <row r="52" spans="1:18" s="25" customFormat="1" ht="23.25" customHeight="1" x14ac:dyDescent="0.2">
      <c r="A52" s="345" t="s">
        <v>96</v>
      </c>
      <c r="B52" s="351" t="s">
        <v>626</v>
      </c>
      <c r="C52" s="347" t="s">
        <v>587</v>
      </c>
      <c r="D52" s="347" t="s">
        <v>628</v>
      </c>
      <c r="E52" s="347" t="s">
        <v>79</v>
      </c>
      <c r="F52" s="351" t="s">
        <v>98</v>
      </c>
      <c r="G52" s="351">
        <v>0</v>
      </c>
      <c r="H52" s="345" t="s">
        <v>85</v>
      </c>
      <c r="I52" s="552">
        <v>630</v>
      </c>
      <c r="J52" s="552">
        <v>0</v>
      </c>
      <c r="K52" s="74" t="s">
        <v>182</v>
      </c>
      <c r="L52" s="74">
        <v>94816.7</v>
      </c>
      <c r="M52" s="74">
        <v>639188.69700000004</v>
      </c>
      <c r="N52" s="44">
        <v>0</v>
      </c>
      <c r="O52" s="251"/>
      <c r="P52" s="251"/>
      <c r="Q52" s="151"/>
      <c r="R52" s="151"/>
    </row>
    <row r="53" spans="1:18" s="25" customFormat="1" ht="23.25" customHeight="1" x14ac:dyDescent="0.2">
      <c r="A53" s="346"/>
      <c r="B53" s="352"/>
      <c r="C53" s="348"/>
      <c r="D53" s="348"/>
      <c r="E53" s="348"/>
      <c r="F53" s="352"/>
      <c r="G53" s="352"/>
      <c r="H53" s="346"/>
      <c r="I53" s="553"/>
      <c r="J53" s="553"/>
      <c r="K53" s="74" t="s">
        <v>455</v>
      </c>
      <c r="L53" s="74">
        <v>38008.74</v>
      </c>
      <c r="M53" s="74">
        <v>256228.65</v>
      </c>
      <c r="N53" s="44">
        <v>0</v>
      </c>
      <c r="O53" s="251"/>
      <c r="P53" s="251"/>
      <c r="Q53" s="151"/>
      <c r="R53" s="151"/>
    </row>
  </sheetData>
  <mergeCells count="165">
    <mergeCell ref="J26:J27"/>
    <mergeCell ref="J28:J29"/>
    <mergeCell ref="E5:J5"/>
    <mergeCell ref="F22:F24"/>
    <mergeCell ref="G22:G24"/>
    <mergeCell ref="H22:H24"/>
    <mergeCell ref="J22:J24"/>
    <mergeCell ref="J12:J13"/>
    <mergeCell ref="E10:E11"/>
    <mergeCell ref="F10:F11"/>
    <mergeCell ref="E18:E21"/>
    <mergeCell ref="F18:F21"/>
    <mergeCell ref="G18:G21"/>
    <mergeCell ref="H18:H21"/>
    <mergeCell ref="G26:G27"/>
    <mergeCell ref="G28:G29"/>
    <mergeCell ref="H26:H27"/>
    <mergeCell ref="H28:H29"/>
    <mergeCell ref="I26:I27"/>
    <mergeCell ref="I28:I29"/>
    <mergeCell ref="E28:E29"/>
    <mergeCell ref="E26:E27"/>
    <mergeCell ref="F26:F27"/>
    <mergeCell ref="F28:F29"/>
    <mergeCell ref="B5:B8"/>
    <mergeCell ref="C5:C8"/>
    <mergeCell ref="D5:D8"/>
    <mergeCell ref="J18:J19"/>
    <mergeCell ref="I22:I24"/>
    <mergeCell ref="I10:I11"/>
    <mergeCell ref="I12:I13"/>
    <mergeCell ref="J10:J11"/>
    <mergeCell ref="G10:G11"/>
    <mergeCell ref="G12:G13"/>
    <mergeCell ref="F12:F13"/>
    <mergeCell ref="F6:F8"/>
    <mergeCell ref="I18:I19"/>
    <mergeCell ref="C20:C21"/>
    <mergeCell ref="D22:D24"/>
    <mergeCell ref="H10:H11"/>
    <mergeCell ref="D14:D17"/>
    <mergeCell ref="E22:E25"/>
    <mergeCell ref="E14:E16"/>
    <mergeCell ref="E12:E13"/>
    <mergeCell ref="I34:I35"/>
    <mergeCell ref="J34:J35"/>
    <mergeCell ref="I30:I33"/>
    <mergeCell ref="J30:J33"/>
    <mergeCell ref="C34:C35"/>
    <mergeCell ref="E30:E33"/>
    <mergeCell ref="H30:H33"/>
    <mergeCell ref="F30:F33"/>
    <mergeCell ref="G30:G32"/>
    <mergeCell ref="D34:D35"/>
    <mergeCell ref="M2:N2"/>
    <mergeCell ref="A3:K3"/>
    <mergeCell ref="C26:C27"/>
    <mergeCell ref="F14:F16"/>
    <mergeCell ref="G14:G16"/>
    <mergeCell ref="H14:H16"/>
    <mergeCell ref="I14:I16"/>
    <mergeCell ref="C10:C12"/>
    <mergeCell ref="D10:D12"/>
    <mergeCell ref="J14:J16"/>
    <mergeCell ref="K6:K8"/>
    <mergeCell ref="L6:L8"/>
    <mergeCell ref="M6:M8"/>
    <mergeCell ref="N6:N8"/>
    <mergeCell ref="G7:H7"/>
    <mergeCell ref="I7:I8"/>
    <mergeCell ref="G6:J6"/>
    <mergeCell ref="J7:J8"/>
    <mergeCell ref="A5:A8"/>
    <mergeCell ref="B22:B24"/>
    <mergeCell ref="C22:C24"/>
    <mergeCell ref="K5:N5"/>
    <mergeCell ref="E6:E8"/>
    <mergeCell ref="H12:H13"/>
    <mergeCell ref="J46:J47"/>
    <mergeCell ref="F46:F47"/>
    <mergeCell ref="E34:E35"/>
    <mergeCell ref="J42:J45"/>
    <mergeCell ref="G42:G45"/>
    <mergeCell ref="H46:H47"/>
    <mergeCell ref="I46:I47"/>
    <mergeCell ref="E46:E47"/>
    <mergeCell ref="G46:G47"/>
    <mergeCell ref="E42:E45"/>
    <mergeCell ref="F42:F45"/>
    <mergeCell ref="J36:J39"/>
    <mergeCell ref="E40:E41"/>
    <mergeCell ref="F40:F41"/>
    <mergeCell ref="G40:G41"/>
    <mergeCell ref="H40:H41"/>
    <mergeCell ref="I40:I41"/>
    <mergeCell ref="H42:H45"/>
    <mergeCell ref="J40:J41"/>
    <mergeCell ref="G36:G39"/>
    <mergeCell ref="H36:H39"/>
    <mergeCell ref="I36:I39"/>
    <mergeCell ref="I42:I45"/>
    <mergeCell ref="F34:F35"/>
    <mergeCell ref="A42:A45"/>
    <mergeCell ref="B42:B45"/>
    <mergeCell ref="E36:E39"/>
    <mergeCell ref="F36:F39"/>
    <mergeCell ref="I48:I51"/>
    <mergeCell ref="A40:A41"/>
    <mergeCell ref="B40:B41"/>
    <mergeCell ref="A46:A47"/>
    <mergeCell ref="B46:B47"/>
    <mergeCell ref="D46:D47"/>
    <mergeCell ref="D42:D45"/>
    <mergeCell ref="C46:C47"/>
    <mergeCell ref="D40:D41"/>
    <mergeCell ref="C42:C45"/>
    <mergeCell ref="A36:A39"/>
    <mergeCell ref="B36:B39"/>
    <mergeCell ref="C36:C39"/>
    <mergeCell ref="D36:D39"/>
    <mergeCell ref="B34:B35"/>
    <mergeCell ref="C40:C41"/>
    <mergeCell ref="A34:A35"/>
    <mergeCell ref="G34:G35"/>
    <mergeCell ref="H34:H35"/>
    <mergeCell ref="A22:A24"/>
    <mergeCell ref="A30:A33"/>
    <mergeCell ref="B30:B33"/>
    <mergeCell ref="C30:C33"/>
    <mergeCell ref="D30:D33"/>
    <mergeCell ref="A26:A27"/>
    <mergeCell ref="A28:A29"/>
    <mergeCell ref="C28:C29"/>
    <mergeCell ref="B26:B27"/>
    <mergeCell ref="B28:B29"/>
    <mergeCell ref="D28:D29"/>
    <mergeCell ref="D26:D27"/>
    <mergeCell ref="A10:A12"/>
    <mergeCell ref="B10:B12"/>
    <mergeCell ref="A14:A16"/>
    <mergeCell ref="B14:B16"/>
    <mergeCell ref="C14:C16"/>
    <mergeCell ref="C18:C19"/>
    <mergeCell ref="A18:A21"/>
    <mergeCell ref="B18:B21"/>
    <mergeCell ref="D18:D21"/>
    <mergeCell ref="J48:J51"/>
    <mergeCell ref="A52:A53"/>
    <mergeCell ref="B52:B53"/>
    <mergeCell ref="C52:C53"/>
    <mergeCell ref="D52:D53"/>
    <mergeCell ref="E52:E53"/>
    <mergeCell ref="F52:F53"/>
    <mergeCell ref="G52:G53"/>
    <mergeCell ref="H52:H53"/>
    <mergeCell ref="I52:I53"/>
    <mergeCell ref="J52:J53"/>
    <mergeCell ref="A48:A51"/>
    <mergeCell ref="B48:B51"/>
    <mergeCell ref="C48:C51"/>
    <mergeCell ref="D48:D51"/>
    <mergeCell ref="E48:E51"/>
    <mergeCell ref="F48:F51"/>
    <mergeCell ref="G48:G51"/>
    <mergeCell ref="H48:H51"/>
  </mergeCells>
  <phoneticPr fontId="23" type="noConversion"/>
  <printOptions horizontalCentered="1"/>
  <pageMargins left="0.25" right="0.25" top="0.75" bottom="0.75" header="0.3" footer="0.3"/>
  <pageSetup paperSize="9" scale="49" fitToHeight="0" orientation="landscape" r:id="rId1"/>
  <headerFooter differentFirst="1">
    <oddHeader>&amp;C&amp;P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2:N28"/>
  <sheetViews>
    <sheetView topLeftCell="A15" zoomScale="70" zoomScaleNormal="70" workbookViewId="0">
      <selection activeCell="A2" sqref="A2:N28"/>
    </sheetView>
  </sheetViews>
  <sheetFormatPr defaultColWidth="8.85546875" defaultRowHeight="15.75" x14ac:dyDescent="0.25"/>
  <cols>
    <col min="1" max="1" width="15.140625" style="23" customWidth="1"/>
    <col min="2" max="2" width="18.28515625" style="23" customWidth="1"/>
    <col min="3" max="3" width="38.28515625" style="23" customWidth="1"/>
    <col min="4" max="4" width="40.5703125" style="23" customWidth="1"/>
    <col min="5" max="5" width="48.42578125" style="25" customWidth="1"/>
    <col min="6" max="6" width="11.140625" style="32" customWidth="1"/>
    <col min="7" max="7" width="11.42578125" style="32" customWidth="1"/>
    <col min="8" max="8" width="16.140625" style="32" customWidth="1"/>
    <col min="9" max="10" width="14.85546875" style="32" customWidth="1"/>
    <col min="11" max="11" width="17.85546875" style="30" customWidth="1"/>
    <col min="12" max="14" width="18.42578125" style="30" customWidth="1"/>
    <col min="15" max="16384" width="8.85546875" style="23"/>
  </cols>
  <sheetData>
    <row r="2" spans="1:14" ht="52.5" customHeight="1" x14ac:dyDescent="0.25">
      <c r="M2" s="409" t="s">
        <v>211</v>
      </c>
      <c r="N2" s="409"/>
    </row>
    <row r="3" spans="1:14" ht="22.5" customHeight="1" x14ac:dyDescent="0.25">
      <c r="A3" s="411" t="s">
        <v>167</v>
      </c>
      <c r="B3" s="411"/>
      <c r="C3" s="411"/>
      <c r="D3" s="411"/>
      <c r="E3" s="411"/>
      <c r="F3" s="411"/>
      <c r="G3" s="411"/>
      <c r="H3" s="411"/>
      <c r="I3" s="411"/>
      <c r="J3" s="411"/>
      <c r="K3" s="411"/>
      <c r="L3" s="29"/>
      <c r="M3" s="29"/>
      <c r="N3" s="29"/>
    </row>
    <row r="4" spans="1:14" ht="30" customHeight="1" x14ac:dyDescent="0.25">
      <c r="A4" s="321" t="s">
        <v>270</v>
      </c>
      <c r="B4" s="321" t="s">
        <v>4</v>
      </c>
      <c r="C4" s="323" t="s">
        <v>271</v>
      </c>
      <c r="D4" s="323" t="s">
        <v>272</v>
      </c>
      <c r="E4" s="415" t="s">
        <v>273</v>
      </c>
      <c r="F4" s="416"/>
      <c r="G4" s="416"/>
      <c r="H4" s="416"/>
      <c r="I4" s="417"/>
      <c r="J4" s="418"/>
      <c r="K4" s="419" t="s">
        <v>150</v>
      </c>
      <c r="L4" s="420"/>
      <c r="M4" s="420"/>
      <c r="N4" s="421"/>
    </row>
    <row r="5" spans="1:14" ht="16.5" customHeight="1" x14ac:dyDescent="0.25">
      <c r="A5" s="321"/>
      <c r="B5" s="321"/>
      <c r="C5" s="412"/>
      <c r="D5" s="414"/>
      <c r="E5" s="323" t="s">
        <v>18</v>
      </c>
      <c r="F5" s="323" t="s">
        <v>88</v>
      </c>
      <c r="G5" s="415" t="s">
        <v>90</v>
      </c>
      <c r="H5" s="417"/>
      <c r="I5" s="417"/>
      <c r="J5" s="418"/>
      <c r="K5" s="422" t="s">
        <v>198</v>
      </c>
      <c r="L5" s="423" t="s">
        <v>173</v>
      </c>
      <c r="M5" s="423" t="s">
        <v>184</v>
      </c>
      <c r="N5" s="423" t="s">
        <v>274</v>
      </c>
    </row>
    <row r="6" spans="1:14" ht="30" customHeight="1" x14ac:dyDescent="0.25">
      <c r="A6" s="321"/>
      <c r="B6" s="321"/>
      <c r="C6" s="412"/>
      <c r="D6" s="414"/>
      <c r="E6" s="412"/>
      <c r="F6" s="412"/>
      <c r="G6" s="415" t="s">
        <v>173</v>
      </c>
      <c r="H6" s="418"/>
      <c r="I6" s="321" t="s">
        <v>184</v>
      </c>
      <c r="J6" s="321" t="s">
        <v>274</v>
      </c>
      <c r="K6" s="412"/>
      <c r="L6" s="424"/>
      <c r="M6" s="424"/>
      <c r="N6" s="424"/>
    </row>
    <row r="7" spans="1:14" ht="29.25" customHeight="1" x14ac:dyDescent="0.25">
      <c r="A7" s="321"/>
      <c r="B7" s="321"/>
      <c r="C7" s="413"/>
      <c r="D7" s="324"/>
      <c r="E7" s="413"/>
      <c r="F7" s="413"/>
      <c r="G7" s="22"/>
      <c r="H7" s="2" t="s">
        <v>54</v>
      </c>
      <c r="I7" s="426"/>
      <c r="J7" s="426"/>
      <c r="K7" s="413"/>
      <c r="L7" s="425"/>
      <c r="M7" s="425"/>
      <c r="N7" s="425"/>
    </row>
    <row r="8" spans="1:14" x14ac:dyDescent="0.25">
      <c r="A8" s="26">
        <v>1</v>
      </c>
      <c r="B8" s="26">
        <v>2</v>
      </c>
      <c r="C8" s="26">
        <v>3</v>
      </c>
      <c r="D8" s="26">
        <v>4</v>
      </c>
      <c r="E8" s="26">
        <v>5</v>
      </c>
      <c r="F8" s="22">
        <v>6</v>
      </c>
      <c r="G8" s="22">
        <v>7</v>
      </c>
      <c r="H8" s="22">
        <v>8</v>
      </c>
      <c r="I8" s="22">
        <v>9</v>
      </c>
      <c r="J8" s="22">
        <v>10</v>
      </c>
      <c r="K8" s="26">
        <v>11</v>
      </c>
      <c r="L8" s="26">
        <v>12</v>
      </c>
      <c r="M8" s="26">
        <v>13</v>
      </c>
      <c r="N8" s="26">
        <v>14</v>
      </c>
    </row>
    <row r="9" spans="1:14" ht="82.9" customHeight="1" x14ac:dyDescent="0.3">
      <c r="A9" s="397">
        <v>10</v>
      </c>
      <c r="B9" s="397" t="s">
        <v>13</v>
      </c>
      <c r="C9" s="392" t="s">
        <v>13</v>
      </c>
      <c r="D9" s="571" t="s">
        <v>100</v>
      </c>
      <c r="E9" s="185" t="str">
        <f>E13</f>
        <v xml:space="preserve">количество учащихся муниципальных общеобразовательных учреждений, получивших адресную поддержку за особые достижения в сфере образования </v>
      </c>
      <c r="F9" s="177" t="str">
        <f>F13</f>
        <v>чел.</v>
      </c>
      <c r="G9" s="177">
        <f>G13</f>
        <v>56</v>
      </c>
      <c r="H9" s="177" t="s">
        <v>13</v>
      </c>
      <c r="I9" s="177" t="str">
        <f>I13</f>
        <v>56</v>
      </c>
      <c r="J9" s="177" t="str">
        <f>J13</f>
        <v>56</v>
      </c>
      <c r="K9" s="45" t="s">
        <v>181</v>
      </c>
      <c r="L9" s="45">
        <f>L10+L11</f>
        <v>7917</v>
      </c>
      <c r="M9" s="45">
        <f>M10+M11</f>
        <v>8428.82</v>
      </c>
      <c r="N9" s="45">
        <f>N10+N11</f>
        <v>8759.36</v>
      </c>
    </row>
    <row r="10" spans="1:14" ht="124.5" customHeight="1" x14ac:dyDescent="0.3">
      <c r="A10" s="398"/>
      <c r="B10" s="398"/>
      <c r="C10" s="400"/>
      <c r="D10" s="572"/>
      <c r="E10" s="185" t="str">
        <f>E15</f>
        <v>количество учащихся муниципальных общеобразовательных учреждений и воспитанников муниципальных образовательных учреждений, получивших адресную поддержку за успехи в творческой деятельности</v>
      </c>
      <c r="F10" s="177" t="str">
        <f>F15</f>
        <v>чел.</v>
      </c>
      <c r="G10" s="177">
        <f>G15</f>
        <v>20</v>
      </c>
      <c r="H10" s="177" t="s">
        <v>13</v>
      </c>
      <c r="I10" s="177" t="str">
        <f>I15</f>
        <v>20</v>
      </c>
      <c r="J10" s="177" t="str">
        <f>J15</f>
        <v>20</v>
      </c>
      <c r="K10" s="45" t="s">
        <v>182</v>
      </c>
      <c r="L10" s="45">
        <f t="shared" ref="L10:N11" si="0">L14+L20+L25</f>
        <v>0</v>
      </c>
      <c r="M10" s="45">
        <f t="shared" si="0"/>
        <v>0</v>
      </c>
      <c r="N10" s="45">
        <f t="shared" si="0"/>
        <v>0</v>
      </c>
    </row>
    <row r="11" spans="1:14" ht="102.75" customHeight="1" x14ac:dyDescent="0.3">
      <c r="A11" s="398"/>
      <c r="B11" s="398"/>
      <c r="C11" s="400"/>
      <c r="D11" s="572"/>
      <c r="E11" s="185" t="str">
        <f>E19</f>
        <v>количество мероприятий, торжественных церемоний, общегородских мероприятий и фестивалей, олимпиад, смотров, конкурсов</v>
      </c>
      <c r="F11" s="177" t="str">
        <f>F19</f>
        <v>ед.</v>
      </c>
      <c r="G11" s="177">
        <f>G19</f>
        <v>28</v>
      </c>
      <c r="H11" s="177" t="s">
        <v>13</v>
      </c>
      <c r="I11" s="177" t="str">
        <f>I19</f>
        <v>28</v>
      </c>
      <c r="J11" s="177" t="str">
        <f>J19</f>
        <v>28</v>
      </c>
      <c r="K11" s="45" t="s">
        <v>455</v>
      </c>
      <c r="L11" s="45">
        <f t="shared" si="0"/>
        <v>7917</v>
      </c>
      <c r="M11" s="45">
        <f t="shared" si="0"/>
        <v>8428.82</v>
      </c>
      <c r="N11" s="45">
        <f t="shared" si="0"/>
        <v>8759.36</v>
      </c>
    </row>
    <row r="12" spans="1:14" ht="112.5" x14ac:dyDescent="0.3">
      <c r="A12" s="103"/>
      <c r="B12" s="103"/>
      <c r="C12" s="104"/>
      <c r="D12" s="105"/>
      <c r="E12" s="185" t="str">
        <f>E24</f>
        <v>количество обучающихся, принявших участие во всероссийских, международных конкурсах, олимпиадах, соревнованиях за счет средств городского бюджета</v>
      </c>
      <c r="F12" s="177" t="str">
        <f>F24</f>
        <v>чел.</v>
      </c>
      <c r="G12" s="177">
        <f>G24</f>
        <v>0</v>
      </c>
      <c r="H12" s="177" t="s">
        <v>13</v>
      </c>
      <c r="I12" s="177" t="str">
        <f>I24</f>
        <v>10</v>
      </c>
      <c r="J12" s="177" t="str">
        <f>J24</f>
        <v>10</v>
      </c>
      <c r="K12" s="45" t="s">
        <v>299</v>
      </c>
      <c r="L12" s="45">
        <v>0</v>
      </c>
      <c r="M12" s="45">
        <v>0</v>
      </c>
      <c r="N12" s="45">
        <v>0</v>
      </c>
    </row>
    <row r="13" spans="1:14" ht="54" customHeight="1" x14ac:dyDescent="0.25">
      <c r="A13" s="372" t="s">
        <v>155</v>
      </c>
      <c r="B13" s="372" t="s">
        <v>305</v>
      </c>
      <c r="C13" s="381" t="s">
        <v>13</v>
      </c>
      <c r="D13" s="568" t="s">
        <v>192</v>
      </c>
      <c r="E13" s="375" t="s">
        <v>245</v>
      </c>
      <c r="F13" s="368" t="s">
        <v>69</v>
      </c>
      <c r="G13" s="381">
        <v>56</v>
      </c>
      <c r="H13" s="372" t="s">
        <v>85</v>
      </c>
      <c r="I13" s="372" t="s">
        <v>185</v>
      </c>
      <c r="J13" s="372" t="s">
        <v>185</v>
      </c>
      <c r="K13" s="46" t="s">
        <v>181</v>
      </c>
      <c r="L13" s="46">
        <f>L17+L18</f>
        <v>1003.2</v>
      </c>
      <c r="M13" s="46">
        <f>M17+M18</f>
        <v>1003.2</v>
      </c>
      <c r="N13" s="46">
        <f>N17+N18</f>
        <v>1003.2</v>
      </c>
    </row>
    <row r="14" spans="1:14" ht="54" customHeight="1" x14ac:dyDescent="0.25">
      <c r="A14" s="373"/>
      <c r="B14" s="373"/>
      <c r="C14" s="382"/>
      <c r="D14" s="569"/>
      <c r="E14" s="377"/>
      <c r="F14" s="368"/>
      <c r="G14" s="383"/>
      <c r="H14" s="374"/>
      <c r="I14" s="374"/>
      <c r="J14" s="374"/>
      <c r="K14" s="46" t="s">
        <v>182</v>
      </c>
      <c r="L14" s="46">
        <v>0</v>
      </c>
      <c r="M14" s="46">
        <v>0</v>
      </c>
      <c r="N14" s="46">
        <v>0</v>
      </c>
    </row>
    <row r="15" spans="1:14" ht="54" customHeight="1" x14ac:dyDescent="0.25">
      <c r="A15" s="373"/>
      <c r="B15" s="373"/>
      <c r="C15" s="382"/>
      <c r="D15" s="569"/>
      <c r="E15" s="375" t="s">
        <v>238</v>
      </c>
      <c r="F15" s="368" t="s">
        <v>69</v>
      </c>
      <c r="G15" s="381">
        <v>20</v>
      </c>
      <c r="H15" s="84" t="s">
        <v>85</v>
      </c>
      <c r="I15" s="84" t="s">
        <v>186</v>
      </c>
      <c r="J15" s="84" t="s">
        <v>186</v>
      </c>
      <c r="K15" s="46" t="s">
        <v>455</v>
      </c>
      <c r="L15" s="46">
        <f>L17+L18</f>
        <v>1003.2</v>
      </c>
      <c r="M15" s="46">
        <f>M17+M18</f>
        <v>1003.2</v>
      </c>
      <c r="N15" s="46">
        <f>N17+N18</f>
        <v>1003.2</v>
      </c>
    </row>
    <row r="16" spans="1:14" ht="54" customHeight="1" x14ac:dyDescent="0.25">
      <c r="A16" s="85"/>
      <c r="B16" s="85"/>
      <c r="C16" s="87"/>
      <c r="D16" s="114"/>
      <c r="E16" s="377"/>
      <c r="F16" s="368"/>
      <c r="G16" s="383"/>
      <c r="H16" s="106"/>
      <c r="I16" s="106"/>
      <c r="J16" s="106"/>
      <c r="K16" s="46" t="s">
        <v>299</v>
      </c>
      <c r="L16" s="46">
        <v>0</v>
      </c>
      <c r="M16" s="46">
        <v>0</v>
      </c>
      <c r="N16" s="46">
        <v>0</v>
      </c>
    </row>
    <row r="17" spans="1:14" s="25" customFormat="1" ht="32.25" customHeight="1" x14ac:dyDescent="0.2">
      <c r="A17" s="28" t="s">
        <v>155</v>
      </c>
      <c r="B17" s="28" t="s">
        <v>305</v>
      </c>
      <c r="C17" s="42" t="s">
        <v>285</v>
      </c>
      <c r="D17" s="27" t="s">
        <v>187</v>
      </c>
      <c r="E17" s="27" t="s">
        <v>140</v>
      </c>
      <c r="F17" s="22" t="s">
        <v>69</v>
      </c>
      <c r="G17" s="22">
        <v>56</v>
      </c>
      <c r="H17" s="28" t="s">
        <v>275</v>
      </c>
      <c r="I17" s="28" t="s">
        <v>185</v>
      </c>
      <c r="J17" s="28" t="s">
        <v>185</v>
      </c>
      <c r="K17" s="47" t="s">
        <v>455</v>
      </c>
      <c r="L17" s="47">
        <v>739.2</v>
      </c>
      <c r="M17" s="47">
        <v>739.2</v>
      </c>
      <c r="N17" s="47">
        <v>739.2</v>
      </c>
    </row>
    <row r="18" spans="1:14" s="25" customFormat="1" ht="32.25" customHeight="1" x14ac:dyDescent="0.2">
      <c r="A18" s="28" t="s">
        <v>155</v>
      </c>
      <c r="B18" s="28" t="s">
        <v>305</v>
      </c>
      <c r="C18" s="42" t="s">
        <v>285</v>
      </c>
      <c r="D18" s="27" t="s">
        <v>188</v>
      </c>
      <c r="E18" s="27" t="s">
        <v>140</v>
      </c>
      <c r="F18" s="22" t="s">
        <v>69</v>
      </c>
      <c r="G18" s="22">
        <v>20</v>
      </c>
      <c r="H18" s="28" t="s">
        <v>275</v>
      </c>
      <c r="I18" s="28" t="s">
        <v>186</v>
      </c>
      <c r="J18" s="28" t="s">
        <v>186</v>
      </c>
      <c r="K18" s="47" t="s">
        <v>455</v>
      </c>
      <c r="L18" s="47">
        <v>264</v>
      </c>
      <c r="M18" s="47">
        <v>264</v>
      </c>
      <c r="N18" s="47">
        <v>264</v>
      </c>
    </row>
    <row r="19" spans="1:14" ht="50.25" customHeight="1" x14ac:dyDescent="0.25">
      <c r="A19" s="372" t="s">
        <v>155</v>
      </c>
      <c r="B19" s="372" t="s">
        <v>306</v>
      </c>
      <c r="C19" s="381" t="s">
        <v>13</v>
      </c>
      <c r="D19" s="568" t="s">
        <v>284</v>
      </c>
      <c r="E19" s="375" t="s">
        <v>239</v>
      </c>
      <c r="F19" s="381" t="s">
        <v>98</v>
      </c>
      <c r="G19" s="381">
        <f>G23</f>
        <v>28</v>
      </c>
      <c r="H19" s="372" t="s">
        <v>85</v>
      </c>
      <c r="I19" s="372" t="s">
        <v>179</v>
      </c>
      <c r="J19" s="372" t="s">
        <v>179</v>
      </c>
      <c r="K19" s="46" t="s">
        <v>181</v>
      </c>
      <c r="L19" s="46">
        <f>SUM(L23)</f>
        <v>6913.8</v>
      </c>
      <c r="M19" s="46">
        <f>M23</f>
        <v>7225.62</v>
      </c>
      <c r="N19" s="46">
        <f>N23</f>
        <v>7556.16</v>
      </c>
    </row>
    <row r="20" spans="1:14" ht="50.25" customHeight="1" x14ac:dyDescent="0.25">
      <c r="A20" s="373"/>
      <c r="B20" s="373"/>
      <c r="C20" s="382"/>
      <c r="D20" s="569"/>
      <c r="E20" s="376"/>
      <c r="F20" s="382"/>
      <c r="G20" s="382"/>
      <c r="H20" s="373"/>
      <c r="I20" s="373"/>
      <c r="J20" s="373"/>
      <c r="K20" s="46" t="s">
        <v>182</v>
      </c>
      <c r="L20" s="46">
        <v>0</v>
      </c>
      <c r="M20" s="46">
        <v>0</v>
      </c>
      <c r="N20" s="46">
        <v>0</v>
      </c>
    </row>
    <row r="21" spans="1:14" ht="50.25" customHeight="1" x14ac:dyDescent="0.25">
      <c r="A21" s="373"/>
      <c r="B21" s="373"/>
      <c r="C21" s="382"/>
      <c r="D21" s="569"/>
      <c r="E21" s="376"/>
      <c r="F21" s="382"/>
      <c r="G21" s="382"/>
      <c r="H21" s="373"/>
      <c r="I21" s="373"/>
      <c r="J21" s="373"/>
      <c r="K21" s="46" t="s">
        <v>455</v>
      </c>
      <c r="L21" s="46">
        <f>L23</f>
        <v>6913.8</v>
      </c>
      <c r="M21" s="46">
        <f>M23</f>
        <v>7225.62</v>
      </c>
      <c r="N21" s="46">
        <f>N23</f>
        <v>7556.16</v>
      </c>
    </row>
    <row r="22" spans="1:14" ht="50.25" customHeight="1" x14ac:dyDescent="0.25">
      <c r="A22" s="374"/>
      <c r="B22" s="374"/>
      <c r="C22" s="383"/>
      <c r="D22" s="570"/>
      <c r="E22" s="377"/>
      <c r="F22" s="87"/>
      <c r="G22" s="166"/>
      <c r="H22" s="85"/>
      <c r="I22" s="85"/>
      <c r="J22" s="85"/>
      <c r="K22" s="46" t="s">
        <v>299</v>
      </c>
      <c r="L22" s="46">
        <v>0</v>
      </c>
      <c r="M22" s="46">
        <v>0</v>
      </c>
      <c r="N22" s="46">
        <v>0</v>
      </c>
    </row>
    <row r="23" spans="1:14" s="25" customFormat="1" ht="71.25" customHeight="1" x14ac:dyDescent="0.2">
      <c r="A23" s="28" t="s">
        <v>155</v>
      </c>
      <c r="B23" s="28" t="s">
        <v>306</v>
      </c>
      <c r="C23" s="34" t="s">
        <v>139</v>
      </c>
      <c r="D23" s="31" t="s">
        <v>308</v>
      </c>
      <c r="E23" s="27" t="s">
        <v>141</v>
      </c>
      <c r="F23" s="22" t="s">
        <v>98</v>
      </c>
      <c r="G23" s="22">
        <v>28</v>
      </c>
      <c r="H23" s="28" t="s">
        <v>275</v>
      </c>
      <c r="I23" s="28" t="s">
        <v>179</v>
      </c>
      <c r="J23" s="28" t="s">
        <v>179</v>
      </c>
      <c r="K23" s="47" t="s">
        <v>455</v>
      </c>
      <c r="L23" s="47">
        <v>6913.8</v>
      </c>
      <c r="M23" s="47">
        <v>7225.62</v>
      </c>
      <c r="N23" s="47">
        <v>7556.16</v>
      </c>
    </row>
    <row r="24" spans="1:14" ht="55.5" customHeight="1" x14ac:dyDescent="0.25">
      <c r="A24" s="372" t="s">
        <v>155</v>
      </c>
      <c r="B24" s="372" t="s">
        <v>307</v>
      </c>
      <c r="C24" s="381" t="s">
        <v>13</v>
      </c>
      <c r="D24" s="568" t="s">
        <v>193</v>
      </c>
      <c r="E24" s="375" t="s">
        <v>240</v>
      </c>
      <c r="F24" s="381" t="s">
        <v>69</v>
      </c>
      <c r="G24" s="381">
        <f>G28</f>
        <v>0</v>
      </c>
      <c r="H24" s="372" t="s">
        <v>85</v>
      </c>
      <c r="I24" s="372" t="s">
        <v>155</v>
      </c>
      <c r="J24" s="372" t="s">
        <v>155</v>
      </c>
      <c r="K24" s="46" t="s">
        <v>181</v>
      </c>
      <c r="L24" s="46">
        <f>L28</f>
        <v>0</v>
      </c>
      <c r="M24" s="46">
        <f>M28</f>
        <v>200</v>
      </c>
      <c r="N24" s="46">
        <f>N28</f>
        <v>200</v>
      </c>
    </row>
    <row r="25" spans="1:14" ht="55.5" customHeight="1" x14ac:dyDescent="0.25">
      <c r="A25" s="373"/>
      <c r="B25" s="373"/>
      <c r="C25" s="382"/>
      <c r="D25" s="569"/>
      <c r="E25" s="376"/>
      <c r="F25" s="382"/>
      <c r="G25" s="382"/>
      <c r="H25" s="373"/>
      <c r="I25" s="373"/>
      <c r="J25" s="373"/>
      <c r="K25" s="46" t="s">
        <v>182</v>
      </c>
      <c r="L25" s="46">
        <v>0</v>
      </c>
      <c r="M25" s="46">
        <v>0</v>
      </c>
      <c r="N25" s="46">
        <v>0</v>
      </c>
    </row>
    <row r="26" spans="1:14" ht="55.5" customHeight="1" x14ac:dyDescent="0.25">
      <c r="A26" s="373"/>
      <c r="B26" s="373"/>
      <c r="C26" s="382"/>
      <c r="D26" s="569"/>
      <c r="E26" s="376"/>
      <c r="F26" s="382"/>
      <c r="G26" s="382"/>
      <c r="H26" s="373"/>
      <c r="I26" s="373"/>
      <c r="J26" s="373"/>
      <c r="K26" s="46" t="s">
        <v>455</v>
      </c>
      <c r="L26" s="46">
        <f>L28</f>
        <v>0</v>
      </c>
      <c r="M26" s="46">
        <f>M28</f>
        <v>200</v>
      </c>
      <c r="N26" s="46">
        <f>N28</f>
        <v>200</v>
      </c>
    </row>
    <row r="27" spans="1:14" ht="55.5" customHeight="1" x14ac:dyDescent="0.25">
      <c r="A27" s="85"/>
      <c r="B27" s="85"/>
      <c r="C27" s="87"/>
      <c r="D27" s="114"/>
      <c r="E27" s="109"/>
      <c r="F27" s="87"/>
      <c r="G27" s="166"/>
      <c r="H27" s="85"/>
      <c r="I27" s="85"/>
      <c r="J27" s="85"/>
      <c r="K27" s="46" t="s">
        <v>299</v>
      </c>
      <c r="L27" s="46">
        <v>0</v>
      </c>
      <c r="M27" s="46">
        <v>0</v>
      </c>
      <c r="N27" s="46">
        <v>0</v>
      </c>
    </row>
    <row r="28" spans="1:14" s="25" customFormat="1" ht="44.25" customHeight="1" x14ac:dyDescent="0.2">
      <c r="A28" s="28" t="s">
        <v>155</v>
      </c>
      <c r="B28" s="28" t="s">
        <v>307</v>
      </c>
      <c r="C28" s="42" t="s">
        <v>286</v>
      </c>
      <c r="D28" s="31" t="s">
        <v>309</v>
      </c>
      <c r="E28" s="27" t="s">
        <v>143</v>
      </c>
      <c r="F28" s="22" t="s">
        <v>69</v>
      </c>
      <c r="G28" s="22">
        <v>0</v>
      </c>
      <c r="H28" s="28" t="s">
        <v>275</v>
      </c>
      <c r="I28" s="28" t="s">
        <v>155</v>
      </c>
      <c r="J28" s="28" t="s">
        <v>155</v>
      </c>
      <c r="K28" s="47" t="s">
        <v>455</v>
      </c>
      <c r="L28" s="47">
        <v>0</v>
      </c>
      <c r="M28" s="47">
        <v>200</v>
      </c>
      <c r="N28" s="47">
        <v>200</v>
      </c>
    </row>
  </sheetData>
  <mergeCells count="55">
    <mergeCell ref="L5:L7"/>
    <mergeCell ref="M5:M7"/>
    <mergeCell ref="N5:N7"/>
    <mergeCell ref="G6:H6"/>
    <mergeCell ref="I6:I7"/>
    <mergeCell ref="J6:J7"/>
    <mergeCell ref="M2:N2"/>
    <mergeCell ref="A3:K3"/>
    <mergeCell ref="A9:A11"/>
    <mergeCell ref="B9:B11"/>
    <mergeCell ref="C9:C11"/>
    <mergeCell ref="D9:D11"/>
    <mergeCell ref="A4:A7"/>
    <mergeCell ref="B4:B7"/>
    <mergeCell ref="C4:C7"/>
    <mergeCell ref="D4:D7"/>
    <mergeCell ref="E4:J4"/>
    <mergeCell ref="K4:N4"/>
    <mergeCell ref="E5:E7"/>
    <mergeCell ref="F5:F7"/>
    <mergeCell ref="G5:J5"/>
    <mergeCell ref="K5:K7"/>
    <mergeCell ref="J13:J14"/>
    <mergeCell ref="A13:A15"/>
    <mergeCell ref="B13:B15"/>
    <mergeCell ref="C13:C15"/>
    <mergeCell ref="D13:D15"/>
    <mergeCell ref="H13:H14"/>
    <mergeCell ref="I13:I14"/>
    <mergeCell ref="E15:E16"/>
    <mergeCell ref="F15:F16"/>
    <mergeCell ref="G15:G16"/>
    <mergeCell ref="E13:E14"/>
    <mergeCell ref="F13:F14"/>
    <mergeCell ref="G13:G14"/>
    <mergeCell ref="J19:J21"/>
    <mergeCell ref="F19:F21"/>
    <mergeCell ref="G19:G21"/>
    <mergeCell ref="H19:H21"/>
    <mergeCell ref="I19:I21"/>
    <mergeCell ref="A19:A22"/>
    <mergeCell ref="B19:B22"/>
    <mergeCell ref="C19:C22"/>
    <mergeCell ref="D19:D22"/>
    <mergeCell ref="E19:E22"/>
    <mergeCell ref="J24:J26"/>
    <mergeCell ref="A24:A26"/>
    <mergeCell ref="B24:B26"/>
    <mergeCell ref="C24:C26"/>
    <mergeCell ref="D24:D26"/>
    <mergeCell ref="E24:E26"/>
    <mergeCell ref="F24:F26"/>
    <mergeCell ref="G24:G26"/>
    <mergeCell ref="H24:H26"/>
    <mergeCell ref="I24:I26"/>
  </mergeCells>
  <phoneticPr fontId="23" type="noConversion"/>
  <printOptions horizontalCentered="1"/>
  <pageMargins left="0.25" right="0.25" top="0.75" bottom="0.75" header="0.3" footer="0.3"/>
  <pageSetup paperSize="9" scale="48" fitToHeight="0" orientation="landscape" r:id="rId1"/>
  <headerFooter differentFirst="1">
    <oddHeader>&amp;C&amp;P</oddHeader>
  </headerFooter>
  <ignoredErrors>
    <ignoredError sqref="I17:I19 J17:J19 I28:J28 I23:J2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2</vt:i4>
      </vt:variant>
    </vt:vector>
  </HeadingPairs>
  <TitlesOfParts>
    <vt:vector size="15" baseType="lpstr">
      <vt:lpstr>пример</vt:lpstr>
      <vt:lpstr>квартальный отчет Вариант 1</vt:lpstr>
      <vt:lpstr>всего</vt:lpstr>
      <vt:lpstr>01</vt:lpstr>
      <vt:lpstr>02</vt:lpstr>
      <vt:lpstr>3</vt:lpstr>
      <vt:lpstr>4</vt:lpstr>
      <vt:lpstr>7</vt:lpstr>
      <vt:lpstr>10</vt:lpstr>
      <vt:lpstr>11</vt:lpstr>
      <vt:lpstr>12</vt:lpstr>
      <vt:lpstr>13</vt:lpstr>
      <vt:lpstr>14</vt:lpstr>
      <vt:lpstr>'3'!Заголовки_для_печати</vt:lpstr>
      <vt:lpstr>'4'!Область_печати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Охотникова</dc:creator>
  <cp:lastModifiedBy>Григель Наталья Сергеевна</cp:lastModifiedBy>
  <cp:lastPrinted>2024-01-15T12:52:39Z</cp:lastPrinted>
  <dcterms:created xsi:type="dcterms:W3CDTF">2020-09-17T13:48:54Z</dcterms:created>
  <dcterms:modified xsi:type="dcterms:W3CDTF">2024-01-15T12:52:42Z</dcterms:modified>
</cp:coreProperties>
</file>